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2040" windowHeight="1365" activeTab="1"/>
  </bookViews>
  <sheets>
    <sheet name="บัญชีสรุป" sheetId="1" r:id="rId1"/>
    <sheet name="ผด.2-67" sheetId="2" r:id="rId2"/>
    <sheet name="ผด.01 -67" sheetId="3" r:id="rId3"/>
    <sheet name="ผด.01" sheetId="4" r:id="rId4"/>
    <sheet name="ผด.1" sheetId="5" r:id="rId5"/>
    <sheet name="ผด.2-ส่ง" sheetId="6" r:id="rId6"/>
    <sheet name="ผด.2-67 สป" sheetId="7" r:id="rId7"/>
  </sheets>
  <definedNames>
    <definedName name="_xlnm.Print_Area" localSheetId="4">'ผด.1'!$A$1:$F$133</definedName>
    <definedName name="_xlnm.Print_Area" localSheetId="1">'ผด.2-67'!$A$1:$S$417</definedName>
    <definedName name="_xlnm.Print_Area" localSheetId="6">'ผด.2-67 สป'!$A$1:$S$454</definedName>
    <definedName name="_xlnm.Print_Area" localSheetId="5">'ผด.2-ส่ง'!$A$1:$S$429</definedName>
  </definedNames>
  <calcPr fullCalcOnLoad="1"/>
</workbook>
</file>

<file path=xl/sharedStrings.xml><?xml version="1.0" encoding="utf-8"?>
<sst xmlns="http://schemas.openxmlformats.org/spreadsheetml/2006/main" count="3594" uniqueCount="613">
  <si>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</si>
  <si>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</si>
  <si>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</si>
  <si>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</si>
  <si>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</si>
  <si>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</si>
  <si>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</t>
  </si>
  <si>
    <t>งบประมาณทั้งหมด</t>
  </si>
  <si>
    <t>บัญชีโครงการ / กิจกรรม / งบประมาณ</t>
  </si>
  <si>
    <t>ลำดับ</t>
  </si>
  <si>
    <t>ที่</t>
  </si>
  <si>
    <t>โครงการ/กิจกรรม</t>
  </si>
  <si>
    <t>รายละเอียดของโครงการ/กิจกรรม</t>
  </si>
  <si>
    <t>สถานที่</t>
  </si>
  <si>
    <t>ดำเนินการ</t>
  </si>
  <si>
    <t>หน่วยงาน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</si>
  <si>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</si>
  <si>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</si>
  <si>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</si>
  <si>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</si>
  <si>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</si>
  <si>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</si>
  <si>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</si>
  <si>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</si>
  <si>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</si>
  <si>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</si>
  <si>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</si>
  <si>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</si>
  <si>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</t>
  </si>
  <si>
    <t>รวม</t>
  </si>
  <si>
    <t>อบต.แชะ</t>
  </si>
  <si>
    <t>กองช่าง</t>
  </si>
  <si>
    <t>รวมทั้งหมด</t>
  </si>
  <si>
    <t>กองการศึกษา</t>
  </si>
  <si>
    <t>กองสวัสดิการ</t>
  </si>
  <si>
    <t>10.3  จัดทำระบบกำจัดขยะรวม และจัดการขยะมูลฝอยและสิ่งปฏิกูล</t>
  </si>
  <si>
    <t>โครงการเสริมสร้างความสัมพันธ์ในครอบครัว</t>
  </si>
  <si>
    <t>องค์การบริหารส่วนตำบลแชะ   อำเภอครบุรี  จังหวัดนครราชสีมา</t>
  </si>
  <si>
    <t>ยุทธศาสตร์</t>
  </si>
  <si>
    <t>1) ยุทธศาสตร์การสานต่อแนวทางพระราชดำริ</t>
  </si>
  <si>
    <t xml:space="preserve">1.1 ประสานและบริหารการจัดการน้ำ ตามพระราชดำรัสของพระบาทสมเด็จ </t>
  </si>
  <si>
    <t xml:space="preserve">     พระเจ้าอยู่หัวฯ เมื่อปี ๒๕๓๘ เพื่อแก้ไขและป้องกันปัญหาอุทกภัยอยางเป็นระบบ</t>
  </si>
  <si>
    <t xml:space="preserve">1.2 พัฒนาขุดลอกคูคลอง สงวนและเก็บกักน้ำเพื่อการเกษตร เพื่อการอุปโภคและ </t>
  </si>
  <si>
    <t xml:space="preserve">     รวมทั้งวางโครงการ/กิจกรรมเพื่อแก้ไขปัญหาน้ำท่วมและน้ำแล้ง</t>
  </si>
  <si>
    <t>1.3 พัฒนาชุมชนและสังคมตามแนวทางปรัชญาเศรษฐกิจพอเพียง</t>
  </si>
  <si>
    <t>2)  ยุทธศาสตร์การพัฒนาการศึกษา</t>
  </si>
  <si>
    <t>2.1 ส่งเสริม สนับสนุน และพัฒนาการศึกษา ให้เป็นไปตามมาตรฐาน</t>
  </si>
  <si>
    <t xml:space="preserve">     ให้เป็นผู้มีคุณภาพ มีทักษะ และศักยภาพตามมาตรฐานสากลรองรับประชาคมอาเซียน</t>
  </si>
  <si>
    <t xml:space="preserve">2.2  การพัฒนาและเตรียมบุคลากรด้านการศึกษา (ครู บุคลากรทางการศึกษา นักเรียน) </t>
  </si>
  <si>
    <t>ให้เป็นผุ้มีคุณภาพ  มีทักษะและศักยภาพตามมาตรฐานสากล รองรับประชาคมเอาเซียน</t>
  </si>
  <si>
    <t>2.3  ส่งเสริมการศึกษาในระบบ นอกระบบ และการศึกษาตามอัธยาศัย</t>
  </si>
  <si>
    <t>3)  ยุทธศาสตร์การพัฒนาด้านการพัฒนาการเกษตร</t>
  </si>
  <si>
    <t>3.1  ลดต้นทุนการผลิต และเพิ่มมูลค่าผลผลิตทางการเกษตร ปรับปรุงผลิตผลให้มี</t>
  </si>
  <si>
    <t xml:space="preserve">      คุณภาพ มีมาตรฐานสากล โดยการร่วมมือและให้ความร่วมมือกับหน่วยงานทั้ง</t>
  </si>
  <si>
    <t xml:space="preserve">      ภาครัฐและเอกชน</t>
  </si>
  <si>
    <t>3.2  ส่งเสริมและพัฒนาเครือข่ายผู้นำด้านการเกษตรอาสาสมัครการเกษตร</t>
  </si>
  <si>
    <t>3.3  ส่งเสริม สนับสนุนการแปรรูปสินค้าทางการเกษตร และเพิ่มช่องทางตลาด</t>
  </si>
  <si>
    <t>3.4  สนับสนุนการทำเกษตรทางเลือก ตามนโยบายเศรษฐกิจพอเพียง</t>
  </si>
  <si>
    <t>4)  ยุทธศาสตร์ด้านการพัฒนาสังคม</t>
  </si>
  <si>
    <t>4.1  ส่งเสริมและพัฒนาบทบาทของผู้นำชุมชน คณะกรรมการหมู่บ้านและชุมชนให้</t>
  </si>
  <si>
    <t xml:space="preserve">      เข้มแข็ง</t>
  </si>
  <si>
    <t>4.2  ส่งเสริมความเข้มแข็งของชุมชน</t>
  </si>
  <si>
    <t>4.3  ส่งเสริม พัฒนาบทบาทและคุณภาพชีวิตของเด็ก เยาวชน สตรี  ผู้สูงอายุ ผู้พิการ</t>
  </si>
  <si>
    <t xml:space="preserve">      ผู้ด้อยโอกาส ประชาชน</t>
  </si>
  <si>
    <t>4.4  ป้องกันและแก้ไขปัญหาการเสพ การผลิตและการจำหน่ายยาเสพติดในทุกระดับ</t>
  </si>
  <si>
    <t>5)  ยุทธศาสตร์ด้านการพัฒนาสาธารณสุข</t>
  </si>
  <si>
    <t>5.1  ส่งเสริมสุขภาพและอนามัยของประชาชนในทุกระดับ ให้มีสุขภาพแข็งแรง โดยให้</t>
  </si>
  <si>
    <t xml:space="preserve">     การเรียนรู้การดูแลสุขภาพ การออกกำลังกาย การป้องกันโรค การใข้ยาอย่างถูกต้อง</t>
  </si>
  <si>
    <t xml:space="preserve">     การรับประทานอาหารที่มีประโยชน์และการเข้ารับการตรวจสุขภาพหรือการรับ</t>
  </si>
  <si>
    <t xml:space="preserve">     บริการด้านสาธารณสุขตามขั้นตอนและวิธีการทางการแพทย์</t>
  </si>
  <si>
    <t>5.2  การป้องกัน การควบคุม การแพร่ระบาดของโรคติดต่อ</t>
  </si>
  <si>
    <t>6)  ยุทธศาสตร์ด้านการพัฒนาโครงสร้างพื้นฐาน</t>
  </si>
  <si>
    <t>6.1  การจัดให้มีและบำรุงรักษาทางบก ทางน้ำ ทางระบายน้ำ และการปรับปรุง</t>
  </si>
  <si>
    <t xml:space="preserve">      บำรุงรักษา</t>
  </si>
  <si>
    <t>6.2  การจัดให้มีสาธารณูปโภค และสาธารณูปการ</t>
  </si>
  <si>
    <t>6.3  การจัดให้มีผังเมืองของท้องถิ่น และผังเมืองรวม</t>
  </si>
  <si>
    <t>6.4  การสร้างและบำรุงรักษาทางบก ทางน้ำ ที่เชื่อมระหว่างองค์กรปกครองส่วน</t>
  </si>
  <si>
    <t xml:space="preserve">      ท้องถิ่น</t>
  </si>
  <si>
    <t>7)  ยุทธศาสตร์พัฒนาด้านการพัฒนาการท่องเที่ยว ศาสนา-วัฒนธรรม ประเพณีและกีฬา</t>
  </si>
  <si>
    <t>7.1  พัฒนา ฟื้นฟูและส่งเสริมกิจกรรมด้านศาสนา ศิลปวัฒนธรรมและประเพณีของชุมชน</t>
  </si>
  <si>
    <t xml:space="preserve">       โดยการอนุรักษ์สืบสานต่อและเชื่อมโยงสู่กิจกรรมการท่องเที่ยว</t>
  </si>
  <si>
    <t>7.2  พัฒนาและฟื้นฟูแหล่งท่องเที่ยว สร้างแหล่งท่องเที่ยวใหม่ รวมทั้งกิจกรรมด้าน</t>
  </si>
  <si>
    <t xml:space="preserve">      การท่องเที่ยว</t>
  </si>
  <si>
    <t xml:space="preserve">7.3  ส่งเสริมและสนับสนุนกิจกรรมกีฬา และจัดการแข่งขันกีฬาประเภทต่าง ๆ </t>
  </si>
  <si>
    <t xml:space="preserve">       รวมถึงการสร้างความเป็นเลิศทางด้านกีฬา</t>
  </si>
  <si>
    <t>8)  ยุทธศาสตร์ด้านการบริหารจัดการบ้านเมืองที่ดี</t>
  </si>
  <si>
    <t>8.1  ปรับปรุงโครงสร้างการบริหารงานขององค์กร ให้รองรับการปฏิบัติภารกิจหน้าที่</t>
  </si>
  <si>
    <t xml:space="preserve">      ตามที่กฎหมายกำหนดอย่างมีประสิทธิภาพ</t>
  </si>
  <si>
    <t>8.2  สนับสนุนบุคลากรในสังกัด ให้ได้รับการศึกษา อบรม การทำวิจัย เพิ่มพูนความรู้</t>
  </si>
  <si>
    <t xml:space="preserve">      เพื่อยกระดับประสิทธิภาพ การทำงานให้เกิดประสิทธิผลในการบริการประชาชน</t>
  </si>
  <si>
    <t xml:space="preserve">      และในการสื่อสารและร่วมมือกับประชาคมอาเซียน</t>
  </si>
  <si>
    <t>8.3  ส่งเสริม สนับสนุนประชาชนให้มีส่วนร่วมในการกำหนดนโยบายและความต้องการ</t>
  </si>
  <si>
    <t xml:space="preserve">      ของประชาชนในการพัฒนา</t>
  </si>
  <si>
    <t>9)  ยุทธศาสตร์ด้านการรักษาความปลอดภัยในชีวิตและทรัพย์สิน</t>
  </si>
  <si>
    <t>9.1  ส่งเสริม สนับสนุนและร่วมมือกับส่วนราชการ หน่วยงาน มูลนิธิการกุศลและองค์กร</t>
  </si>
  <si>
    <t xml:space="preserve">      ที่เกี่ยวข้อง ในการเตรียมความพร้อมในการป้องกันภัย และการช่วยเหลือผู้ประสบภัย</t>
  </si>
  <si>
    <t>9.2  ส่งเสริม พัฒนาบุคลากร และอาสาสมัครป้องกันภัยฝ่ายพลเรือน (อปพร.) และ</t>
  </si>
  <si>
    <t xml:space="preserve">      ดูแลรักษาความปลอดภัย การจราจร และการป้องกันและบรรเทาสาธารณภัย</t>
  </si>
  <si>
    <t>10) ยุทธศาสตร์ด้านการอนุรักษ์ทรัพยากรธรรมชาติ และสิ่งแวดล้อม</t>
  </si>
  <si>
    <t>10.1  พัฒนาฟื้นฟูและอนุรักษ์ธรรมชาติ สิ่งแวดล้อม แหล่งน้ำ ลุ่มน้ำลำคลองและ</t>
  </si>
  <si>
    <t xml:space="preserve">         ป่าไม้ให้มีความอุดมสมบูรณ์</t>
  </si>
  <si>
    <t xml:space="preserve">        อุดมสมบูรณ์</t>
  </si>
  <si>
    <t>10.2  รณรงค์สร้างจิตสำนึกเพื่อป้องกันและแก้ไขปัญหามลพิษและปัญหาสิ่งแวดล้อม</t>
  </si>
  <si>
    <t xml:space="preserve">        ของชุมชนท้องถิ่นทุกระดับ</t>
  </si>
  <si>
    <t xml:space="preserve">จำนวน </t>
  </si>
  <si>
    <t>คิดเป็นร้อยละ ของ</t>
  </si>
  <si>
    <t>ก่อสร้างถนนหินคลุก</t>
  </si>
  <si>
    <t xml:space="preserve"> </t>
  </si>
  <si>
    <t>(แบบ ผด.02)</t>
  </si>
  <si>
    <t>จำนวน 1 เครื่อง</t>
  </si>
  <si>
    <t>(แบบ ผด.01 )</t>
  </si>
  <si>
    <t>(แบบ ผด.01)</t>
  </si>
  <si>
    <t>แผนการดำเนินงาน ประจำปี งบประมาณ พ.ศ. 2562</t>
  </si>
  <si>
    <t>แผนงานบริหารงานทั่วไป</t>
  </si>
  <si>
    <t>แผนงานบริหารงานทั่วไป งานบริหารงานทั่วไป</t>
  </si>
  <si>
    <t>แผนงานบริหารงานทั่วไป งานบริหารงานคลัง</t>
  </si>
  <si>
    <t>แผนงานสังคมสงเคราะห์ งานสวัสดิการสังคม และสังคมสงเคราะห์</t>
  </si>
  <si>
    <t>แผนงานอุตสาหกรรม และการโยธา งานก่อสร้าง</t>
  </si>
  <si>
    <t xml:space="preserve">โครงการก่อสร้างถนนคอนกรีตเสริมเหล็ก </t>
  </si>
  <si>
    <t>ขนาดกว้าง 3.00 เมตร</t>
  </si>
  <si>
    <t>ขนาดกว้าง 4.00 เมตร</t>
  </si>
  <si>
    <t>ขนาดกว้าง 6.00 เมตร</t>
  </si>
  <si>
    <t xml:space="preserve">ก่อสร้างถนนคอนกรีตเสริมเหล็ก   </t>
  </si>
  <si>
    <t>ขนาดกว้าง 5.00 เมตร</t>
  </si>
  <si>
    <t>ความยาว 200.00 เมตร หนา 0.15 เมตร</t>
  </si>
  <si>
    <t xml:space="preserve">ก่อสร้างถนนหินคลุก     </t>
  </si>
  <si>
    <t>ความยาว 300.00 เมตร หนา 0.15 เมตร</t>
  </si>
  <si>
    <t>ความยาว 500.00 เมตร หนา 0.15 เมตร</t>
  </si>
  <si>
    <t xml:space="preserve">แผนงานการเกษตร งานสิ่งแวดล้อม และทรัพยากรธรรมชาติ   </t>
  </si>
  <si>
    <t xml:space="preserve">โครงการคืนพันธุ์ปลาสู่แหล่งน้ำธรรมชาติ </t>
  </si>
  <si>
    <t xml:space="preserve">โครงการปลูกป่าเฉลิมพระเกียรติ  </t>
  </si>
  <si>
    <t xml:space="preserve">โครงการปลูกหญ้าแฝกอนุรักษ์ผืนดิน และน้ำ   </t>
  </si>
  <si>
    <t>โครงการอนุรักษ์พันธุกรรมพืชอันเนื่องมาจาก</t>
  </si>
  <si>
    <t xml:space="preserve">พระราชดำริ   </t>
  </si>
  <si>
    <t xml:space="preserve">เพื่อจ่ายเป็นค่าใช้จ่ายในโครงการ </t>
  </si>
  <si>
    <t>เพื่อจ่ายเป็นค่าใช้จ่ายในโครงการอนุรักษ์</t>
  </si>
  <si>
    <t xml:space="preserve">พันธุ์ปลาน้ำจืดให้เพิ่มจำนวนมากขึ้น </t>
  </si>
  <si>
    <t>เพื่อจ่ายเป็น ค่าวัสดุอุปกรณ์ ค่าพันธุ์ปลา</t>
  </si>
  <si>
    <t>ปลูกป่าเฉลิมพระเกียรติ โดยมีค่าใช้จ่าย</t>
  </si>
  <si>
    <t>ประกอบด้วย ค่าวัสดุอุปกรณ์ที่จำเป็น</t>
  </si>
  <si>
    <t xml:space="preserve"> ในการจัดโครงการ ค่าวัสดุการเกษตร</t>
  </si>
  <si>
    <t xml:space="preserve">   เพื่อจ่ายเป็นค่าใช้จ่ายในโครงการ    </t>
  </si>
  <si>
    <t>ปลูกหญ้าแฝกอนุรักษ์ผืนดิน และน้ำ</t>
  </si>
  <si>
    <t>เพื่อจ่ายเป็น ค่าวัสดุอุปกรณ์</t>
  </si>
  <si>
    <t>พันธุกรรมพืชอันเนื่องมาจากพระราชดำริ</t>
  </si>
  <si>
    <t xml:space="preserve">เพื่อจ่ายเป็นค่าใช้จ่ายในโครงการอนุรักษ์ </t>
  </si>
  <si>
    <t>โดยมีค่าใช้จ่าย ประกอบด้วย ค่าใช้จ่ายใน</t>
  </si>
  <si>
    <t>พิธีเปิด และปิดการฝึกอบรม ค่าวัสดุต่าง ๆ</t>
  </si>
  <si>
    <t>ประเภทครุภัณฑ์ : ครุภัณฑ์สำนักงาน</t>
  </si>
  <si>
    <t xml:space="preserve">ค่าจัดซื้อเครื่องปริ้นเตอร์  </t>
  </si>
  <si>
    <t>บัญชีสรุปจำนวนโครงการ และงบประมาณ</t>
  </si>
  <si>
    <t>แผนงาน</t>
  </si>
  <si>
    <t>จำนวนโครงการที่ดำเนินการ</t>
  </si>
  <si>
    <t>คิดเป็นร้อยละ</t>
  </si>
  <si>
    <t>จำนวนงบประมาณ</t>
  </si>
  <si>
    <t>หน่วยดำเนินการ</t>
  </si>
  <si>
    <t>ของโครงการทั้งหมด</t>
  </si>
  <si>
    <t>คิดเปนร้อยละ</t>
  </si>
  <si>
    <t>ของงบประมาณทั้งหมด</t>
  </si>
  <si>
    <t>ยุทธศาสตร์ที่ 8 ยุทธศาสตร์ด้านการบริหารจัดการบ้านเมืองที่ดี</t>
  </si>
  <si>
    <t xml:space="preserve">แผนงานรักษาความสงบภายใน </t>
  </si>
  <si>
    <t>ยุทธศาสตร์ที่ 9 ยุทธศาสตร์ด้านการรักษาความปลอดภัยในชีวิต และทรัพย์สิน</t>
  </si>
  <si>
    <t>แผนงานการศึกษา</t>
  </si>
  <si>
    <t>ยุทธศาสตร์ที่ 2 ยุทธศาสตร์การพัฒนาการศึกษา</t>
  </si>
  <si>
    <t>แผนงานสาธารณสุข</t>
  </si>
  <si>
    <t>ยุทธศาสตร์ที่ 5 ยุทธศาสตร์ด้านการพัฒนาสาธารณสุข</t>
  </si>
  <si>
    <t xml:space="preserve">แผนงานสังคมสงเคราะห์ </t>
  </si>
  <si>
    <t>ยุทธศาสตร์ที่ 4 ยุทธศาสตร์ด้านการพัฒนาสังคม</t>
  </si>
  <si>
    <t xml:space="preserve">แผนงานสร้างความเข้มแข็งของชุมชน </t>
  </si>
  <si>
    <t xml:space="preserve">แผนงานการศาสนา วัฒนธรรม </t>
  </si>
  <si>
    <t>แผนงานอุตสาหกรรม และการโยธา</t>
  </si>
  <si>
    <t>ยุทธศาสตร์ที่ 6  ยุทธศาสตร์ด้านการพัฒนาโครงสร้างพื้นฐาน</t>
  </si>
  <si>
    <t>แผนงานการเกษตร</t>
  </si>
  <si>
    <t>สำนักปลัด,</t>
  </si>
  <si>
    <t>กองสวัสดิการสังคม</t>
  </si>
  <si>
    <t xml:space="preserve">และนันทนาการ </t>
  </si>
  <si>
    <t>สำนักปลัด,กองคลัง</t>
  </si>
  <si>
    <t>องค์การบริหารส่วนตำบลแชะ อำเภอครบุรี จังหวัดนครราชสีมา</t>
  </si>
  <si>
    <t>หมวดครุภัณฑ์</t>
  </si>
  <si>
    <t>แผนงานสังคมสงเคราะห์</t>
  </si>
  <si>
    <t>แผนการดำเนินงาน ประจำปีงบประมาณ พ.ศ. 2566</t>
  </si>
  <si>
    <t>พ.ศ. 2566</t>
  </si>
  <si>
    <t>โครงการส่งเสริมและพัฒนาสตรีตำบลแชะ</t>
  </si>
  <si>
    <t>พ.ศ. 2565</t>
  </si>
  <si>
    <t>หมู่ 7</t>
  </si>
  <si>
    <t>(ข้อบัญญัติฯ หน้า 145)</t>
  </si>
  <si>
    <t xml:space="preserve">เส้นบ้านนายสมัย เลื่อยกระโทก ไปบ้านนางวีนา </t>
  </si>
  <si>
    <t>ชุติมันตานนท์  บ้านโนนทอง หมู่ 11</t>
  </si>
  <si>
    <t>ความยาว125.00 เมตร หนา 0.15 เมตร</t>
  </si>
  <si>
    <t>โครงการก่อสร้างถนนหินคลุก สายบ้าน</t>
  </si>
  <si>
    <t xml:space="preserve">นายลอย ชิดกิ่ง ถึงดอนยายขาว  บ้านแชะ หมู่ 3 </t>
  </si>
  <si>
    <t>โครงการก่อสร้างถนนหินคลุก จากคอสะพาน</t>
  </si>
  <si>
    <t xml:space="preserve">วัดทรัพย์กังวาน เชื่อมบ้านหนองมะค่า </t>
  </si>
  <si>
    <t>บ้านแชะ หมู่ 3</t>
  </si>
  <si>
    <t>(ข้อบัญญัติฯ หน้า 146)</t>
  </si>
  <si>
    <t xml:space="preserve">โครงการก่อสร้างถนนหินคลุก เส้นบ้านนายเที่ยง  </t>
  </si>
  <si>
    <t>อิ่มกระโทก บ้านแชะ  หมู่ 3</t>
  </si>
  <si>
    <t xml:space="preserve">โครงการก่อสร้างถนนหินคลุก เส้นบ้านนายชุ่ม  </t>
  </si>
  <si>
    <t>ธีรภัทรภาธร  บ้านแชะ  หมู่ 3</t>
  </si>
  <si>
    <t>ขนาดกว้าง 2.50 เมตร</t>
  </si>
  <si>
    <t>ความยาว 55.00 เมตร หนา 0.15 เมตร</t>
  </si>
  <si>
    <t>โครงการก่อสร้างถนนหินคลุก บริเวณแยกคลอง</t>
  </si>
  <si>
    <t>ชลประทานไปซอยโกรกลึก  บ้านแชะ หมู่ 4</t>
  </si>
  <si>
    <t>ขนาดกว้าง 3.50 เมตร</t>
  </si>
  <si>
    <t>ความยาว 244.00 เมตร หนา 0.15 เมตร</t>
  </si>
  <si>
    <t>โครงการก่อสร้างถนนหินคลุก เส้นบ้าน</t>
  </si>
  <si>
    <t xml:space="preserve">นางสุภาภรณ์ ทองนอก ไปบ้านนางนิศา </t>
  </si>
  <si>
    <t>นารถแนว บ้านโนนมะขามป้อม หมู่ 5</t>
  </si>
  <si>
    <t>(ข้อบัญญัติฯ หน้า 147)</t>
  </si>
  <si>
    <t>โครงการก่อสร้างต่อเติมหอกระจายข่าว</t>
  </si>
  <si>
    <t xml:space="preserve"> บ้านดอนกรูด หมู่ 1</t>
  </si>
  <si>
    <t>เพื่อจ่ายเป็นค่าก่อสร้างต่อเติมหอ</t>
  </si>
  <si>
    <t>กระจายข่าว บ้านดอนกรูด หมู่ 1 (ให้สูงขึ้น)</t>
  </si>
  <si>
    <t>โครงการปรับปรุงซ่อมแซมท่อระบายน้ำทาง</t>
  </si>
  <si>
    <t>เข้าบ้านหนองรัง  บ้านหนองรัง หมู่ 2</t>
  </si>
  <si>
    <t>เพื่อจ่ายเป็นค่าปรับปรุงซ่อมแซมท่อระบาย</t>
  </si>
  <si>
    <t xml:space="preserve">น้ำทางเข้าบ้านหนองรัง หมู่ 2 </t>
  </si>
  <si>
    <t>(บดอัดชั้นดินพร้อมดาดปูนปากท่อเพิ่มเติม)</t>
  </si>
  <si>
    <t>โครงการติดตั้งสัญญาณไฟกระพริบเตือนบริเวณ</t>
  </si>
  <si>
    <t xml:space="preserve">วงเวียนบ้านพนาหนองหินบ้านพนาหนองหิน </t>
  </si>
  <si>
    <t>เพื่อจ่ายเป็นค่าติดตั้งสัญญาณไฟกระพริบ</t>
  </si>
  <si>
    <t>เตือนบริเวณวงเวียนบ้านพนาหนองหิน</t>
  </si>
  <si>
    <t xml:space="preserve"> หมู่ 7 จำนวน 1 จุด </t>
  </si>
  <si>
    <t>โครงการปรับปรุงซ่อมแซมศูนย์พัฒนาเด็กเล็กทั้ง</t>
  </si>
  <si>
    <t xml:space="preserve"> 2 ศูนย์ฯ</t>
  </si>
  <si>
    <t xml:space="preserve">พัฒนาเด็กเล็กบ้านพนาหนองหินหมู่ 7  </t>
  </si>
  <si>
    <t>เพื่อจ่ายเป็นค่าปรับปรุงซ่อมแซมศูนย์</t>
  </si>
  <si>
    <t>และศูนย์พัฒนาเด็กเล็กบ้านหนองมะค่า</t>
  </si>
  <si>
    <t xml:space="preserve"> หมู่ 9</t>
  </si>
  <si>
    <t>(ข้อบัญญัติฯ หน้า 148)</t>
  </si>
  <si>
    <t>โครงการขยายเขตไฟฟ้าแรงสูงจากโรงเรียนมูลนิธิ</t>
  </si>
  <si>
    <t>รุ่งนภาไปป่ามะขาม บ้านดอนกรูด  หมู่ 1</t>
  </si>
  <si>
    <t>เพื่อจ่ายเป็นเงินสนับสนุนโครงการขยายเขต</t>
  </si>
  <si>
    <t>ไฟฟ้าแรงสูง แก่การไฟฟ้าส่วนภูมิภาค</t>
  </si>
  <si>
    <t>รายละเอียดตามแบบการไฟฟ้าส่วนภูมิภาค</t>
  </si>
  <si>
    <t>(ข้อบัญญัติฯ หน้า 149)</t>
  </si>
  <si>
    <t>(ข้อบัญญัติฯ หน้า 152)</t>
  </si>
  <si>
    <t>(ข้อบัญญัติฯ หน้า 153)</t>
  </si>
  <si>
    <t>ยุทธศาสตร์ ที่ 4 ยุทธศาสตร์ด้านการพัฒนาสังคม</t>
  </si>
  <si>
    <t>แผนงานงบกลาง  งานงบกลาง</t>
  </si>
  <si>
    <t>เบี้ยยังชีพผู้สูงอายุ</t>
  </si>
  <si>
    <t xml:space="preserve">เพื่อจ่ายเป็นค่าเบี้ยยังชีพให้แก่ผู้อายุ  </t>
  </si>
  <si>
    <t>เบี้ยยังชีพคนพิการ</t>
  </si>
  <si>
    <t>เพื่อจ่ายเป็นค่าเบี้ยยังชีพให้แก่คนพิการ</t>
  </si>
  <si>
    <t>เบี้ยยังชีพผู้ป่วยเอดส์</t>
  </si>
  <si>
    <t xml:space="preserve">เพื่อจ่ายเป็นค่าเบี้ยยังชีพให้แก่ผู้ป่วยเอดส์ </t>
  </si>
  <si>
    <t>ตามบัญชีรายชื่อที่ได้รับอนุมัติจากผู้บริหาร</t>
  </si>
  <si>
    <t>ค่าจัดซื้อเก้าอี้สำนักงานสำหรับผู้บริหาร</t>
  </si>
  <si>
    <t xml:space="preserve">เพื่อจ่ายเป็นค่าจัดซื้อเก้าอี้ทำงาน </t>
  </si>
  <si>
    <t xml:space="preserve">แบบพนักพิงสูง หุ้มหนัง PU สีดำ  </t>
  </si>
  <si>
    <t>จำนวน 2 ตัว ราคาตัวละ 4,000 บาท</t>
  </si>
  <si>
    <t xml:space="preserve">ค่าจัดซื้อโต๊ะเหล็ก ขนาด 4 ฟุต  </t>
  </si>
  <si>
    <t xml:space="preserve">เพื่อจัดซื้อโต๊ะเหล็ก ขนาด 4 ฟุต </t>
  </si>
  <si>
    <t>จำนวน 1 ตัว ราคาตัวละ 5,000 บาท</t>
  </si>
  <si>
    <t>ประเภทครุภัณฑ์ : ครุภัณฑ์คอมพิวเตอร์</t>
  </si>
  <si>
    <t>ค่าจัดซื้อเครื่องคอมพิวเตอร์ตั้งโต๊ะ</t>
  </si>
  <si>
    <t>เพื่อจัดซื้อเครื่องคอมพิวเตอร์ตั้งโต๊ะ สำหรับ</t>
  </si>
  <si>
    <t>งานสำนักงาน (จอแสดงภาพขนาดไม่น้อย</t>
  </si>
  <si>
    <t xml:space="preserve">กว่า 19 นิ้ว) จำนวน 2 เครื่อง </t>
  </si>
  <si>
    <t>(ข้อบัญญัติฯ หน้า 155)</t>
  </si>
  <si>
    <t>(ข้อบัญญัติฯ หน้า 156)</t>
  </si>
  <si>
    <t>(ข้อบัญญัติฯ หน้า 43)</t>
  </si>
  <si>
    <t>(ข้อบัญญัติฯ หน้า 44)</t>
  </si>
  <si>
    <t xml:space="preserve">เพื่อจัดซื้อเครื่องพิมพ์ (Multifunction) </t>
  </si>
  <si>
    <t xml:space="preserve">แบบฉีดหมึกพร้อมติดตั้งถังหมึกพิมพ์ </t>
  </si>
  <si>
    <t xml:space="preserve">(Ink Tank Printer) จำนวน 2 เครื่อง </t>
  </si>
  <si>
    <t>ราคาเครื่องละ 7,500 บาท</t>
  </si>
  <si>
    <t>(ข้อบัญญัติฯ หน้า 45)</t>
  </si>
  <si>
    <t>ค่าจัดซื้อเครื่องสำรองไฟฟ้า</t>
  </si>
  <si>
    <t>(ข้อบัญญัติฯ หน้า 46)</t>
  </si>
  <si>
    <t xml:space="preserve">เพื่อจัดซื้อเครื่องสำรองไฟฟ้า </t>
  </si>
  <si>
    <t xml:space="preserve">ขนาด 800 VA จำนวน 2 เครื่อง </t>
  </si>
  <si>
    <t xml:space="preserve">ราคาเครื่องละ 2,500 บาท </t>
  </si>
  <si>
    <t>ประเภทครุภัณฑ์ : ครุภัณฑ์โฆษณาและเผยแพร่</t>
  </si>
  <si>
    <t>ค่าจัดซื้อเครื่องมัลติมิเดียโปรเจคเตอร์</t>
  </si>
  <si>
    <t xml:space="preserve">เพื่อจัดซื้อเครื่องมัลติมิเดียโปรเจคเตอร์ </t>
  </si>
  <si>
    <t>ระดับ XGA ขนาด 3,500 ANSI Lumens</t>
  </si>
  <si>
    <t>(ข้อบัญญัติฯ หน้า 47)</t>
  </si>
  <si>
    <t>ค่าจัดซื้อจอรับภาพ</t>
  </si>
  <si>
    <t xml:space="preserve">เพื่อจัดซื้อจอรับภาพ ชนิดมอเตอร์ไฟฟ้า </t>
  </si>
  <si>
    <t xml:space="preserve">จำนวน 1 จอ ราคาจอละ 12,900 บาท </t>
  </si>
  <si>
    <t>ค่าจัดซื้อตู้เหล็ก</t>
  </si>
  <si>
    <t>(ข้อบัญญัติฯ หน้า 62)</t>
  </si>
  <si>
    <t xml:space="preserve">เพื่อจ่ายเป็นค่าจัดซื้อตู้เหล็ก แบบ 2 บาน </t>
  </si>
  <si>
    <t xml:space="preserve">จำนวน 2 ตู้ ราคาตู้ละ 5,700 บาท </t>
  </si>
  <si>
    <t>(ข้อบัญญัติฯ หน้า 124)</t>
  </si>
  <si>
    <t>4  โครงการ</t>
  </si>
  <si>
    <t>3 โครงการ</t>
  </si>
  <si>
    <t>20 โครงการ</t>
  </si>
  <si>
    <t>2 รายการ</t>
  </si>
  <si>
    <t>3 รายการ</t>
  </si>
  <si>
    <t>1 รายการ</t>
  </si>
  <si>
    <t>ยุทธศาสตร์ที่ 10 ยุทธศาสตร์ด้านการอนุรักษ์ทรัพยากรธรรมชาติ และสิ่งแวดล้อม</t>
  </si>
  <si>
    <t>แผนการดำเนินการ  ประจำปีงบประมาณ พ.ศ. 2566</t>
  </si>
  <si>
    <t>ยุทธศาสตร์ที่ 7 ยุทธศาสตร์พัฒนาด้านการพัฒนาการท่องเที่ยว ศาสนา วัฒนธรรม ประเพณี และกีฬา</t>
  </si>
  <si>
    <t>แผนงานงบกลาง</t>
  </si>
  <si>
    <t>(แบบ ผด.02/1)</t>
  </si>
  <si>
    <t>จำนวนโครงการพัฒนาท้องถิ่น กิจกรรมและงบประมาณ</t>
  </si>
  <si>
    <t>แผนการดำเนินงาน ประจำปีงบประมาณ พ.ศ. 2567</t>
  </si>
  <si>
    <t>ยุทธศาสตร์ที่ 1 ยุทธศาสตร์การพัฒนาด้านโครงสร้างพื้นฐานและสาธารณูปโภค สาธารณูปการ</t>
  </si>
  <si>
    <t>กลยุทธ์พัฒนาคุณภาพโครงสร้างพื้นฐานที่ดี มีระบบสาธารณูปโภคและสาธารณูปการอย่างทั่วถึงและยั่งยืน</t>
  </si>
  <si>
    <t>แผนงานอุตสาหกรรมและการโยธา</t>
  </si>
  <si>
    <t xml:space="preserve">โครงการก่อสร้างถนนคอนกรีตเสริมเหล็กเส้นบ้านนายฆณัต เขียนทองหลาง ถึง บ้านนางปิยะดา แบบนา  บ้านดอนกรูด หมู่ 1 </t>
  </si>
  <si>
    <t xml:space="preserve">โครงการติดตั้งตาข่ายพร้อมเสากันลูกบอลสนามฟุตซอล บ้านดอนกรูด หมู่ที่ 1 </t>
  </si>
  <si>
    <t xml:space="preserve">โครงการก่อสร้างถนนลาดยางแอสฟัลติกคอนกรีตทางเข้าหมู่บ้านลานป.เลื่อน ถึงทางเข้าหมู่บ้าน บ้านหนองรัง หมู่ที่ 2 </t>
  </si>
  <si>
    <t>โครงการก่อสร้างถนนหินคลุกเส้นสะพานบ้านตาฮุน เยื่องกระโทก ถึงสะพานหลังสถานตรวจสภาพรถเอกชนครบุรี บ้านแชะ หมู่ 3</t>
  </si>
  <si>
    <t>โครงการปรับปรุงสนามกีฬากลาง องค์การบริหารส่วนตำบลแชะ</t>
  </si>
  <si>
    <t xml:space="preserve">โครงการก่อสร้างถนนคอนกรีตเสริมเหล็กประตูโรงฆ่าสัตว์ (ต่อจากเดิม) ไปเหมืองชลประทาน บ้านแชะ หมู่ 4 </t>
  </si>
  <si>
    <t xml:space="preserve">โครงการก่อสร้างถนนหินคลุก สายสระหนองกระทุ่ม บ้านโนนมะขามป้อมหมู่ 5 </t>
  </si>
  <si>
    <t xml:space="preserve">โครงการก่อสร้างถนนคอนกรีตเสริมเหล็ก เส้นบ้านนางแอ๋ว เชยสูงเนิน ถึงบ้านนางจินดา  หลวงพิทักษ์ บ้านโนนมะขามป้อม หมู่ 5 </t>
  </si>
  <si>
    <t xml:space="preserve">โครงการก่อสร้างถนนคอนกรีตเสริมเหล็ก เส้นบ้านนายมานะ เชื้อจอหอไปบ้านนางสาวฐิติมา เสนาพันธ์ บ้านขาคีม หมู่ 6 </t>
  </si>
  <si>
    <t xml:space="preserve">โครงการก่อสร้างถนนคอนกรีตเสริมเหล็กเส้นวงเวียน ถึงบ้านนายสมประสงค์  ลายผักแว่น บ้านพนาหนองหิน หมู่ 7 </t>
  </si>
  <si>
    <t xml:space="preserve">โครงการก่อสร้างถนนหินคลุกเส้นไร่นายทิม  กริดกระโทก ถึงไร่นางทองดี  ทวนมะเริง  บ้านพนาหนองหิน หมู่ 7 </t>
  </si>
  <si>
    <t xml:space="preserve">โครงการก่อสร้างถนนคอนกรีตเสริมเหล็กเส้นร้านค้านางวัลย์ลดา  เนรมิตครบุรี ถึงแยกสนามชนไก่ บ้านถนนกลาง หมู่ 8 </t>
  </si>
  <si>
    <t xml:space="preserve">โครงการก่อสร้างถนนคอนกรีตเสริมเหล็กเส้นบ้านนางเปรียว ลือสันเทียะ ถึงบ้านนางป้อ กือสันเทียะ บ้านถนนกลาง หมู่ 8 </t>
  </si>
  <si>
    <t xml:space="preserve">โครงการก่อสร้างถนนคอนกรีตเสริมเหล็ก เส้นบ้านนายคูณ แอบครบุรี ถึงบ้านนายโม่ง หอมกระโทก (ต่อจากเส้นเดิม) บ้านหนองมะค่า หมู่ 9 </t>
  </si>
  <si>
    <t>โครงการก่อสร้างถนนคอนกรีตเสริมเหล็กซอยข้างบ้านนายแทน มูลศรีจนถึงสุดซอย บ้านโนนทอง หมู่ 11</t>
  </si>
  <si>
    <t>โครงการก่อสร้างถนนคอนกรีตเสริมเหล็กซอยเลยบ้านนายสมพงษ์ ฝอยผักแว่น บ้านโนนทอง หมู่ 11</t>
  </si>
  <si>
    <t xml:space="preserve">โครงการก่อสร้างโดมบริเวณศูนย์พัฒนาเด็กเล็กบ้านพนาหนองหิน หมู่ที่ 7 </t>
  </si>
  <si>
    <t>โครงการก่อสร้างถนนคอนกรีตเสริมเหล็กสายบ้านนางเจริญ เสวกระโทก บ้านดอนสง่างาม หมู่ 10</t>
  </si>
  <si>
    <t xml:space="preserve">โครงการติดตั้งระบบพลังงานแสงอาทิตย์สำหรับระบบประปาหมู่บ้าน บ้านพนาหนองหิน หมู่ที่ 7 </t>
  </si>
  <si>
    <t xml:space="preserve">โครงการติดตั้งระบบพลังงานแสงอาทิตย์สำหรับระบบประปาหมู่บ้าน บ้านหนองมะค่า หมู่ 9 </t>
  </si>
  <si>
    <t xml:space="preserve">โครงการซ่อมแซมและวางระบบประปาหมู่บ้าน บ้านดอนสง่างาม หมู่ 10 </t>
  </si>
  <si>
    <t>แผนงานเคหะและชุมชน</t>
  </si>
  <si>
    <t>1</t>
  </si>
  <si>
    <t>โครงการขยายเขตประปาส่วนภูมิภาคสายบ้านนายเผด็จ เสวกานันท์ถึงบ้านนางศุภนิดา แป้นคนโท บ้านดอนกรูด หมู่ 1</t>
  </si>
  <si>
    <t>2</t>
  </si>
  <si>
    <t>โครงการขยายเขตประปาส่วนภูมิภาค บ้านถนนกลาง หมู่ 8</t>
  </si>
  <si>
    <t>3</t>
  </si>
  <si>
    <t>โครงการติดตั้งไฟฟ้าส่องสว่าง เส้นบ้านนางทัศนีย์  แย้มกระโทก บ้านแชะ หมู่ 3</t>
  </si>
  <si>
    <t>4</t>
  </si>
  <si>
    <t>โครงการขยายเขตไฟฟ้าแรงสูงเพื่อการเกษตรซอยบ้านนางดอม งอนกระโทก ถึงไร่นายเหรียญ ทิศกระโทก บ้านขาคีม หมู่ 6</t>
  </si>
  <si>
    <t>5</t>
  </si>
  <si>
    <t>โครงการติดตั้งไฟส่องสว่างสาธารณะ เส้นบ้านนางขวัญใจ โกกระบูรณ์ ไปบ้านนางสมนึก ศรีคำผ่อง บ้านหนองมะค่า หมู่ 9</t>
  </si>
  <si>
    <t>5 โครงการ</t>
  </si>
  <si>
    <t>โครงการ</t>
  </si>
  <si>
    <t>รายละเอียดของกิจกรรมที่เกิดขึ้นจากโครงการ</t>
  </si>
  <si>
    <t>(บาท)</t>
  </si>
  <si>
    <t>หน่วยงาน
รับผิดชอบหลัก</t>
  </si>
  <si>
    <t>ดำเนินการแล้วเสร็จ</t>
  </si>
  <si>
    <t>21 โครงการ</t>
  </si>
  <si>
    <t>พ.ศ. 2567</t>
  </si>
  <si>
    <t xml:space="preserve">ก่อสร้างโดมบริเวณศูนย์พัฒนาเด็กเล็กบ้านพนาหนองหิน หมู่ที่ 7 ขนาดความกว้าง 4 เมตร ยาว 15 เมตร พร้อมก่อสร้างลานคอนกรีตเสริมเหล็ก กว้าง 4 เมตร ยาว 15 เมตร </t>
  </si>
  <si>
    <t xml:space="preserve">ก่อสร้างถนนคอนกรีตเสริมเหล็กซอยข้างบ้านนายแทน มูลศรีจนถึงสุดซอย บ้านโนนทอง หมู่ 11 ขนาดความกว้าง 4.00 เมตร ยาว 141.00 เมตร หนา 0.15 เมตร หรือมีพื้นผิวจราจรไม่น้อยกว่า 564.00 ตารางเมตร </t>
  </si>
  <si>
    <t xml:space="preserve">ก่อสร้างถนนคอนกรีตเสริมเหล็กซอยเลยบ้านนายสมพงษ์ ฝอยผักแว่น บ้านโนนทอง หมู่ 11 ขนาดความกว้าง 3.50 เมตร ยาว 69.00 เมตร หนา 0.15 เมตรหรือมีพื้นผิวจราจรไม่น้อยกว่า 241.50 ตารางเมตร </t>
  </si>
  <si>
    <t xml:space="preserve">ก่อสร้างถนนคอนกรีตเสริมเหล็กประตูโรงฆ่าสัตว์ (ต่อจากเดิม) ไปเหมืองชลประทาน บ้านแชะ หมู่ 4 ขนาดความกว้าง 5.00 เมตร ยาว 140 เมตร หนา 0.15 เมตร หรือมีพื้นผิวจราจรไม่น้อยกว่า 700.00 ตารางเมตร </t>
  </si>
  <si>
    <t xml:space="preserve">ก่อสร้างถนนคอนกรีตเสริมเหล็ก เส้นบ้านนางแอ๋ว เชยสูงเนิน ถึงบ้านนางจินดา หลวงพิทักษ์ บ้านโนนมะขามป้อม หมู่ 5 ขนาดความกว้าง  6.00 เมตร ยาว 74.00 เมตร หนา 0.15 เมตร หรือมีพื้นผิวจราจรไม่น้อยกว่า 444.00 ตารางเมตร </t>
  </si>
  <si>
    <t xml:space="preserve">ก่อสร้างถนนคอนกรีตเสริมเหล็ก เส้นบ้านนายคูณ แอบครบุรี ถึงบ้านนายโม่ง หอมกระโทก (ต่อจากเส้นเดิม) บ้านหนองมะค่า หมู่ 9 ขนาดความกว้าง 4.00 เมตร ยาว 110.00 เมตร หนา 0.15 เมตร หรือมีพื้นผิวจราจรไม่น้อยกว่า 440.00 ตารางเมตร </t>
  </si>
  <si>
    <t xml:space="preserve">ก่อสร้างถนนคอนกรีตเสริมเหล็ก เส้นบ้านนายมานะ เชื้อจอหอไปบ้านนางสาวฐิติมา เสนาพันธ์ บ้านขาคีม หมู่ 6 ขนาดความกว้าง 3.00 เมตร ยาว 140.00 เมตร หนา 0.15 เมตร หรือมีพื้นผิวจราจรไม่น้อยกว่า 420.00 ตารางเมตร </t>
  </si>
  <si>
    <t xml:space="preserve">ก่อสร้างถนนคอนกรีตเสริมเหล็กสายบ้านนางเจริญ เสวกระโทก บ้านดอนสง่างาม หมู่ 10 ขนาดความกว้าง 3.00 เมตร ยาว 95.00 เมตร หนา 0.15 เมตร หรือมีพื้นผิวจราจรไม่น้อยกว่า 285.00 ตารางเมตร </t>
  </si>
  <si>
    <t xml:space="preserve">ก่อสร้างถนนคอนกรีตเสริมเหล็กเส้นบ้านนางเปรียว ลือสันเทียะ ถึงบ้านนางป้อ กือสันเทียะ บ้านถนนกลาง หมู่ 8 ขนาดความกว้าง 2.00 เมตร  ยาว 40.00 เมตร หนา 0.15 เมตร หรือมีพื้นผิวจราจรไม่น้อยกว่า 80.00 ตารางเมตร </t>
  </si>
  <si>
    <t xml:space="preserve">ก่อสร้างถนนคอนกรีตเสริมเหล็กเส้นบ้านนายฆณัต เขียนทองหลาง ถึง บ้านนางปิยะดา แบบนา  บ้านดอนกรูด หมู่ 1 ขนาดความกว้าง 3.00 เมตร ยาว 250.00เมตร หนา 0.15 เมตร หรือมีพื้นผิวจราจรไม่น้อยกว่า 750 ตารางเมตร </t>
  </si>
  <si>
    <t xml:space="preserve">ก่อสร้างถนนคอนกรีตเสริมเหล็กเส้นร้านค้านางวัลย์ลดา เนรมิตครบุรี ถึงแยกสนามชนไก่ บ้านถนนกลาง หมู่ 8 ขนาดความกว้าง 6.00 เมตร ยาว 78.00 เมตร หนา 0.15 เมตร หรือมีพื้นผิวจราจรไม่น้อยกว่า 468.00 ตารางเมตร </t>
  </si>
  <si>
    <t xml:space="preserve">ก่อสร้างถนนคอนกรีตเสริมเหล็กเส้นวงเวียน ถึงบ้านนายสมประสงค์ ลายผักแว่น บ้านพนาหนองหิน หมู่ 7 ขนาดความกว้าง 6.00 เมตร ยาว 67.00 เมตร หนา 0.15เมตร หรือมีพื้นผิวจราจรไม่น้อยกว่า 402.00 ตารางเมตร </t>
  </si>
  <si>
    <t xml:space="preserve">ก่อสร้างถนนลาดยางแอสฟัลติกคอนกรีตทางเข้าหมู่บ้านลานป.เลื่อน ถึงทางเข้าหมู่บ้าน บ้านหนองรัง หมู่ที่ 2 ขนาดความกว้าง 8 เมตร ยาว 130 เมตร หนา 0.05 เมตร หรือมีพื้นที่ผิวจราจรไม่น้อยกว่า 1,040 ตารางเมตร </t>
  </si>
  <si>
    <t xml:space="preserve">ก่อสร้างถนนหินคลุก สายสระหนองกระทุ่ม บ้านโนนมะขามป้อมหมู่ 5 ขนาดความกว้าง 5.00 เมตร ยาว 390 เมตร หนา 0.15 เมตร หรือมีปริมาตรหินคลุกไม่น้อยกว่า 292.50 ลูกบาศก์เมตร </t>
  </si>
  <si>
    <t xml:space="preserve">ก่อสร้างถนนหินคลุกเส้นไร่นายทิม กริดกระโทก ถึงไร่นางทองดี ทวนมะเริง บ้านพนาหนองหิน หมู่ 7 ขนาดความกว้าง 5.00 เมตร ยาว 130.00 เมตร หนา 0.15 เมตร หรือมีปริมาตรหินคลุกไม่น้อยกว่า 97.50 ลูกบาศก์เมตร </t>
  </si>
  <si>
    <t xml:space="preserve">ก่อสร้างถนนหินคลุกเส้นสะพานบ้านตาฮุน เยื่องกระโทก ถึงสะพานหลังสถานตรวจสภาพรถเอกชนครบุรี บ้านแชะ หมู่ 3 ขนาดความกว้าง 5 เมตร  ยาว 710 เมตร หนา 0.15 เมตร หรือมีปริมาตรหินคลุกไม่น้อยกว่า 532.50 ลูกบาศก์เมตร </t>
  </si>
  <si>
    <t>ติดตั้งตาข่ายพร้อมเสากันลูกบอลสนามฟุตซอล บ้านดอนกรูด หมู่ที่ 1 ตาข่ายความยาว 120 เมตร</t>
  </si>
  <si>
    <t>ปรับปรุงสนามกีฬากลาง องค์การบริหารส่วนตำบลแชะ พื้นที่รวม 9,600 ตารางเมตร</t>
  </si>
  <si>
    <t xml:space="preserve">ซ่อมแซมและวางระบบประปาหมู่บ้าน บ้านดอนสง่างาม หมู่ 10 ติดตั้งเครื่องสูบน้ำแบบหอยโข่ง 3" ขนาด 3 แรง จำนวน 1 เครื่อง เดินระบบท่อเมนประปา PVC ขนาด 2" ชั้น 13 ความยาวรวม 2,600 เมตร เปลี่ยนถังบรรจุน้ำหอถังสูงขนาดความจุ 2,000 ลิตร จำนวน 4 ถัง </t>
  </si>
  <si>
    <t xml:space="preserve">ติดตั้งระบบพลังงานแสงอาทิตย์สำหรับระบบประปาหมู่บ้าน บ้านพนาหนองหิน หมู่ที่ 7 ติดตั้งแผงเซลล์แสงอาทิตย์ไม่น้อยกว่า 2,500 วัตต์ ระบบผลิตไฟฟ้าแผงเซลล์แสงอาทิตย์ขนาด 2.5 Kw. จำนวน 2 จุด </t>
  </si>
  <si>
    <t xml:space="preserve">ติดตั้งระบบพลังงานแสงอาทิตย์สำหรับระบบประปาหมู่บ้าน บ้านหนองมะค่า หมู่ 9 ติดตั้งแผงเซลล์แสงอาทิตย์ไม่น้อยกว่า 2,500 วัตต์ ระบบผลิตไฟฟ้าแผงเซลล์แสงอาทิตย์ขนาด 2.5 Kw. จำนวน 2 จุด </t>
  </si>
  <si>
    <t xml:space="preserve">อุดหนุนให้แก่การประปาส่วนภูมิภาคอำเภอครบุรี ในการขยายเขตประปาบริเวณบ้านถนนกลาง หมู่ 8 ตามหนังสือการประปาส่วนภูมิภาค สาขาครบุรี </t>
  </si>
  <si>
    <t xml:space="preserve">อุดหนุนให้แก่การประปาส่วนภูมิภาคอำเภอครบุรี ในการขยายเขตประปาบริเวณบ้านนายเผด็จ เสวกานันท์ถึงบ้านนางศุภนิดา แป้นคนโท บ้านดอนกรูด หมู่ 1 </t>
  </si>
  <si>
    <t xml:space="preserve">อุดหนุนให้แก่การไฟฟ้าส่วนภูมิภาค สาขาอำเภอครบุรี ในการขยายเขตไฟฟ้าแรงสูงเพื่อการเกษตรซอยบ้านนางดอม งอนกระโทก ถึงไร่นายเหรียญ ทิศกระโทก บ้านขาคีม หมู่ 6 </t>
  </si>
  <si>
    <t xml:space="preserve">อุดหนุนให้แก่การไฟฟ้าส่วนภูมิภาค สาขาอำเภอครบุรี ในการติดตั้งไฟฟ้าส่องสว่าง เส้นบ้านนางทัศนีย์  แย้มกระโทก บ้านแชะ หมู่ 3 </t>
  </si>
  <si>
    <t>อุดหนุนให้แก่การไฟฟ้าส่วนภูมิภาค สาขาอำเภอครบุรี ในการติดตั้งไฟส่องสว่างสาธารณะ เส้นบ้านนางขวัญใจ  โกกระบูรณ์ ไปบ้านนางสมนึก ศรีคำผ่อง บ้านหนองมะค่า หมู่ 9</t>
  </si>
  <si>
    <t>สรุปโครงการพัฒนาท้องถิ่น กิจกรรมและงบประมาณ</t>
  </si>
  <si>
    <t>แผนดำเนินงาน ประจำปีงบประมาณ พ.ศ.2567</t>
  </si>
  <si>
    <t>กลยุทธ์/แนวทางการพัฒนา</t>
  </si>
  <si>
    <t>โครงการที่ดำเนินการ</t>
  </si>
  <si>
    <t>คิดเป็นร้อยละของโครงการทั้งหมด</t>
  </si>
  <si>
    <t>จำนวนงบประมาณ (บาท)</t>
  </si>
  <si>
    <t>คิดเป็นร้อยละของงบประมาณทั้งหมด</t>
  </si>
  <si>
    <t>หน่วยงานรับผิดชอบหลัก</t>
  </si>
  <si>
    <t>1. ยุทธศาสตร์การพัฒนาด้านโครงสร้างพื้นฐานและสาธารณูปโภค สาธารณูปการ</t>
  </si>
  <si>
    <t>เคหะและชุมชน</t>
  </si>
  <si>
    <t>7. ยุทธศาสตร์การพัฒนาระบบการบริหารจัดการบ้านเมืองที่ดี</t>
  </si>
  <si>
    <t>การบริหารราชการให้เป็นไปตามหลักการบริหารราชการที่ดี พัฒนาเทคโนโลยีและบุคลากรให้มีความเหมาะสม</t>
  </si>
  <si>
    <t>บริหารงานทั่วไป</t>
  </si>
  <si>
    <t>2 โครงการ</t>
  </si>
  <si>
    <t>บ้านแชะ หมู่ 3 ตำบลแชะ</t>
  </si>
  <si>
    <t>บ้านขาคีม หมู่ 6 ตำบลแชะ</t>
  </si>
  <si>
    <t>บ้านหนองมะค่า หมู่ 9 ตำบลแชะ</t>
  </si>
  <si>
    <t>บ้านดอนกรูด หมู่ 1 ตำบลแชะ</t>
  </si>
  <si>
    <t>บ้านถนนกลาง หมู่ 8 ตำบลแชะ</t>
  </si>
  <si>
    <t>ยุทธศาสตร์ที่ 7 ยุทธศาสตร์การพัฒนาระบบการบริหารจัดการบ้านเมืองที่ดี</t>
  </si>
  <si>
    <t>กลยุทธ์การบริหารราชการให้เป็นไปตามหลักการบริหารราชการที่ดี พัฒนาเทคโนโลยีและบุคลากรให้มีความเหมาะสม</t>
  </si>
  <si>
    <t>โครงการจัดงานรัฐพิธี อำเภอครบุรี จังหวัดนครราชสีมา ประจำปี 2567  อุดหนุนให้แก่ที่ทำการปกครองอำเภอครบุรี</t>
  </si>
  <si>
    <t>การสนับสนุนการดำเนินกิจกรรมงานรัฐพิธีให้แก่ที่ว่าการอำเภอครบุรี</t>
  </si>
  <si>
    <t>อำเภอครบุรี</t>
  </si>
  <si>
    <t>1 โครงการ</t>
  </si>
  <si>
    <t>โครงการจัดตั้งศูนย์ปฏิบัติการร่วมในการช่วยเหลือประชาชนขององค์กรปกครองส่วนท้องถิ่น (สถานที่กลาง) อำเภอครบุรี จังหวัดนครราชสีมา ประจำปีงบประมาณ พ.ศ.2567 อุดหนุนให้แก่องค์การบริหารส่วนตำบลเฉลียง</t>
  </si>
  <si>
    <t xml:space="preserve">อุดหนุนตามโครงการจัดตั้งศูนย์ปฏิบัติการร่วมในการช่วยเหลือประชาชนขององค์กรปกครองส่วนท้องถิ่น (สถานที่กลาง) อำเภอครบุรี จังหวัดนครราชสีมา </t>
  </si>
  <si>
    <t>ยุทธศาสตร์ที่ 2 ยุทธศาสตร์การพัฒนาด้านเศรษฐกิจ</t>
  </si>
  <si>
    <t>กลยุทธ์ส่งเสริมการประกอบอาชีพ การฝึกอบรมอาชีพ และการแปรรูปสินค้าทางการเกษตร</t>
  </si>
  <si>
    <t>แผนงานสร้างความเข้มแข็งของชุมชน</t>
  </si>
  <si>
    <t>โครงการส่งเสริม และพัฒนากลุ่มอาชีพตำบลแชะ</t>
  </si>
  <si>
    <t>โครงการอบรมเพิ่มประสิทธิภาพ และดูงานแกนนำกลุ่มอาชีพและกลุ่มสตรี แม่บ้าน</t>
  </si>
  <si>
    <t>ยุทธศาสตร์ที่ 3 ยุทธศาสตร์การพัฒนาสังคมและคุณภาพชีวิต</t>
  </si>
  <si>
    <t>กลยุทธ์ส่งเสริม ป้องกัน รักษาและฟื้นฟูสภาพร่างกายและจิตใจให้ประชาชนมีสุขภาพแข็งแรงตามหลักสาธารณสุข</t>
  </si>
  <si>
    <t xml:space="preserve">แผนงานสาธารณสุข  </t>
  </si>
  <si>
    <t>โครงการตลาดนัดสุขภาพ</t>
  </si>
  <si>
    <t>อุดหนุนสำหรับการดำเนิน งานตามแนวทางโครงการตามพระราชดำริด้านสาธารณสุข</t>
  </si>
  <si>
    <t>อุดหนุนโครงการ สปสช.</t>
  </si>
  <si>
    <t>โครงการควบคุม และป้องกันโรคพิษสุนัขบ้า</t>
  </si>
  <si>
    <t>โครงการประชารัฐร่วมใจกำจัดภัยโรคพิษสุนัขบ้าและควบคุมประชากรสุนัข แมว ภายในตำบลแชะ</t>
  </si>
  <si>
    <t xml:space="preserve">โครงการจัดการขยะมูลฝอยภายในชุมชน   </t>
  </si>
  <si>
    <t xml:space="preserve">แผนงานการรักษาความสงบภายใน </t>
  </si>
  <si>
    <t>กลยุทธ์พัฒนาคุณภาพชีวิตและแก้ไขปัญหาความเดือดร้อนของประชาชน  พร้อมทั้งส่งเสริมด้านสวัสดิการชุมชน</t>
  </si>
  <si>
    <t>โครงการช่วยเหลือประชาชนตาม
อำนาจหน้าที่ขององค์การบริหารส่วนตำบล</t>
  </si>
  <si>
    <t>โครงการฝึกอบรมจัดตั้งอาสาสมัครป้องกันภัย
ฝ่ายพลเรือน (อปพร.) องค์การบริหารส่วน
ตำบลแชะ</t>
  </si>
  <si>
    <t xml:space="preserve">โครงการสนับสนุนการแก้ไขปัญหายาเสพติดในหมู่บ้านหรือชุมชน  </t>
  </si>
  <si>
    <t>โครงการฝึกอบรมและจัดกิจกรรมในการป้องกันและแก้ไขปัญหายาเสพติด</t>
  </si>
  <si>
    <t>โครงการป้องกันและลดอุบัติเหตุทางท้องถนนช่วงเทศกาล</t>
  </si>
  <si>
    <t>กลยุทธ์เสริมสร้างครอบครัวให้เข้มแข็ง มีสัมพันธภาพที่ดี เกิดความอบอุ่น รวมทั้งการพัฒนา สตรี เยาวชน ผู้สูงอายุ และผู้ด้อยโอกาสทางสังคม</t>
  </si>
  <si>
    <t xml:space="preserve">แผนงานสังคมสงเคราะห์  </t>
  </si>
  <si>
    <t>โครงการดูแลผู้สูงวัยใส่ใจผู้สูงอายุ</t>
  </si>
  <si>
    <t>โครงการดนตรีบำบัดสำหรับผู้สูงอายุ</t>
  </si>
  <si>
    <t xml:space="preserve">โครงการจัดกิจกรรมวันผู้สูงอายุ
</t>
  </si>
  <si>
    <t>โครงการนันทนาการและกีฬาพื้นบ้านในผู้สูงอายุ</t>
  </si>
  <si>
    <t>โครงการพัฒนาศักยภาพและส่งเสริมการเรียนรู้ผู้สูงอายุในชุมชน</t>
  </si>
  <si>
    <t xml:space="preserve">แผนงานสร้างความเข้มแข็งของชุมชน  </t>
  </si>
  <si>
    <t>โครงการป้องกันและแก้ไขปัญหาการตั้งครรภ์ก่อนวัยอันควร</t>
  </si>
  <si>
    <t>โครงการป้องกันและแก้ไขปัญหาความรุนแรงต่อเด็กสตรี และบุคคลในครอบครัว</t>
  </si>
  <si>
    <t>งบกลาง</t>
  </si>
  <si>
    <t>โครงการเบี้ยยังชีพผู้สูงอายุตำบลแชะ</t>
  </si>
  <si>
    <t>โครงการเบี้ยยังชีพผู้พิการตำบลแชะ</t>
  </si>
  <si>
    <t>โครงการเบี้ยยังชีพผู้ป่วยเอดส์</t>
  </si>
  <si>
    <t>กลยุทธ์พัฒนาคุณภาพการศึกษาของประชาชนในทุกระดับ</t>
  </si>
  <si>
    <t xml:space="preserve">แผนงานการศึกษา  </t>
  </si>
  <si>
    <t>อุดหนุนอาหารกลางวันโรงเรียน สถานศึกษาสังกัด สำนักงานคณะกรรมการการศึกษาขั้นพื้นฐาน</t>
  </si>
  <si>
    <t>โครงการฝึกอบรมและศึกษาดูงานเพื่อเพิ่มขีดความสามารถด้านการจัดการศึกษาของผู้บริหาร คณะกรรมการบริหารศูนย์พัฒนาเด็กเล็กและบุคลากรทางการศึกษา</t>
  </si>
  <si>
    <t>โครงการส่งเสริมการเรียนรู้ในวันเด็กแห่งชาติ</t>
  </si>
  <si>
    <t>โครงการเสริมสร้างพัฒนาศักยภาพสภาเด็กและเยาวชนตำบลแชะ</t>
  </si>
  <si>
    <t xml:space="preserve">โครงการฝึกอบรมการป้องกันเด็กจมน้ำและความปลอดภัยทางน้ำ   </t>
  </si>
  <si>
    <t>โครงการสนับสนุนค่าจ่ายในการบริหารสถานศึกษา</t>
  </si>
  <si>
    <t>โครงการอาหารเสริม (นม) โรงเรียนสำหรับศูนย์พัฒนาเด็กเล็กตำบลแชะ</t>
  </si>
  <si>
    <t>โครงการอาหารเสริม (นม) โรงเรียนสถานศึกษาคณะกรรมการการศึกษาสังกัดสำนักงานการศึกษาขั้นพื้นฐาน</t>
  </si>
  <si>
    <t>โครงการป้องกันอุบัติเหตุ อุบัติภัยและอัคคีภัยภายในศูนย์พัฒนาเด็กเล็ก</t>
  </si>
  <si>
    <t>โครงการเยาวชนต้นกล้าสู่ประชาคมอาเซียน</t>
  </si>
  <si>
    <t xml:space="preserve">โครงการส่งเสริมการเรียนรู้นอกสถานที่เปิดโลกกว้างฯเพื่อสร้างประสบการณ์จริงระดับปฐมวัย   </t>
  </si>
  <si>
    <t>โครงการส่งเสริมทักษะวิชาการแก่เด็กปฐมวัย และบุคลากรทางการศึกษา</t>
  </si>
  <si>
    <t>โครงการส่งเสริมพัฒนาการของเด็กก่อนปฐมวัย</t>
  </si>
  <si>
    <t>โครงการอบรมปฏิบัติการดูแลสุขภาพช่องปาก และฟันของเด็กปฐมวัย</t>
  </si>
  <si>
    <t>กองการศึกษาฯ</t>
  </si>
  <si>
    <t>ยุทธศาสตร์ที่ 4  ยุทธศาสตร์การพัฒนาด้านการบริหารจัดการทรัพยากรธรรมชาติและสิ่งแวดล้อม</t>
  </si>
  <si>
    <t>กลยุทธ์รักษา อนุรักษ์ฟื้นฟูธรรมชาติและสิ่งแวดล้อมของชุมชนอย่างยั่งยืน</t>
  </si>
  <si>
    <t xml:space="preserve">แผนงานการเกษตร  </t>
  </si>
  <si>
    <t>โครงการปลูกป่าเฉลิมพระเกียรติ</t>
  </si>
  <si>
    <t xml:space="preserve">โครงการอนุรักษ์พันธุกรรมพืชอันเนื่องมาจากพระราชดำริ </t>
  </si>
  <si>
    <t>ยุทธศาสตร์ที่  5  ยุทธศาสตร์การพัฒนาส่งเสริมศิลปวัฒนธรรม จารีตประเพณี ภูมิปัญญาท้องถิ่นและการท่องเที่ยว</t>
  </si>
  <si>
    <t>กลยุทธ์จัดใหมีกิจกรรมนันทนาการ และส่งเสริมการอนุรักษ์ศิลปวัฒนธรรม ประเพณีและภูมิปัญญาท้องถิ่น</t>
  </si>
  <si>
    <t>แผนงานการศาสนา วัฒนธรรม และนันทนาการ</t>
  </si>
  <si>
    <t>กิจกรรมงานเฉลิมฉลองอนุสาวรีย์ท้าวสุรนารี องค์ประจำอำเภอครบุรี</t>
  </si>
  <si>
    <t>โครงการเข้าค่ายคุณธรรม จริยธรรมเด็กและเยาวชน</t>
  </si>
  <si>
    <t>โครงการส่งเสริม และสืบสานศิลปวัฒนธรรม และภูมิปัญญา ท้องถิ่น</t>
  </si>
  <si>
    <t>โครงการแข่งขันกีฬาฟุตบอลเยาวชนระดับอำเภอ</t>
  </si>
  <si>
    <t>โครงการจัดการแข่งขันอบต.สัมพันธ์</t>
  </si>
  <si>
    <t>โครงการจัดการแข่งขันกีฬาเยาวชนตำบลแชะต้านยาเสพติด</t>
  </si>
  <si>
    <t>โครงการแข่งขันกีฬาศูนย์พัฒนาเด็กเล็กสัมพันธ์</t>
  </si>
  <si>
    <t>ยุทธศาสตร์ที่  6  ยุทธศาสตร์การพัฒนาด้านการเกษตร</t>
  </si>
  <si>
    <t xml:space="preserve">กลยุทธ์ส่งเสริมพัฒนาความรู้ความสามารถให้กับแรงงานในภาคเกษตรกรรม เพื่อเพิ่มคุณภาพผลผลิตทางการเกษตร      </t>
  </si>
  <si>
    <t>โครงการฝึกอบรมการเลี้ยงสัตว์เศรษฐกิจ</t>
  </si>
  <si>
    <t>ยุทธศาสตร์ที่  7  ยุทธศาสตร์การพัฒนาระบบการบริหารจัดการบ้านเมืองที่ดี</t>
  </si>
  <si>
    <t>โครงการจัดการเลือกตั้งขององค์การบริหารส่วนตำบลแชะ</t>
  </si>
  <si>
    <t>โครงการวันท้องถิ่นไทย</t>
  </si>
  <si>
    <t>โครงการเพิ่มขีดความสามารถคณะผู้บริหาร สมาชิกสภาองค์การบริหารส่วนตำบล พนักงานส่วนตำบล พนักงานจ้าง  องค์การบริหารส่วนตำบลแชะ</t>
  </si>
  <si>
    <t>โครงการอบรมคุณธรรมและจริยธรรม ผู้บริหาร สมาชิกสภาองค์การบริหารส่วนตำบล พนักงานส่วนตำบล ลูกจ้าง และพนักงานจ้าง</t>
  </si>
  <si>
    <t>บ้านหนองรัง หมู่ที่ 2 ตำบลแชะ</t>
  </si>
  <si>
    <t>บ้านแชะ หมู่ 4 ตำบลแชะ</t>
  </si>
  <si>
    <t>บ้านโนนมะขามป้อมหมู่ 5  ตำบลแชะ</t>
  </si>
  <si>
    <t>บ้านโนนมะขามป้อมหมู่ 5 ตำบลแชะ</t>
  </si>
  <si>
    <t>บ้านพนาหนองหิน หมู่ 7  ตำบลแชะ</t>
  </si>
  <si>
    <t>บ้านพนาหนองหิน หมู่ 7 ตำบลแชะ</t>
  </si>
  <si>
    <t>บ้านโนนทอง หมู่ 11 ตำบลแชะ</t>
  </si>
  <si>
    <t>บ้านพนาหนองหิน หมู่ที่ 7 ตำบลแชะ</t>
  </si>
  <si>
    <t>บ้านดอนสง่างาม หมู่ 10 ตำบลแชะ</t>
  </si>
  <si>
    <t xml:space="preserve"> บ้านพนาหนองหิน หมู่ที่ 7 ตำบลแชะ</t>
  </si>
  <si>
    <t xml:space="preserve"> บ้านแชะ หมู่ 3 ตำบลแชะ</t>
  </si>
  <si>
    <t>6 โครงการ</t>
  </si>
  <si>
    <t>4 โครงการ</t>
  </si>
  <si>
    <t>ทุกเดือน</t>
  </si>
  <si>
    <t>ครอบคลุมทุกพื้นที่ในเขต อบต.แชะ</t>
  </si>
  <si>
    <t>14 โครงการ</t>
  </si>
  <si>
    <t>7 โครงการ</t>
  </si>
  <si>
    <t>จัดอบรมให้ความรู้เกี่ยวกับคุณธรรม  จริยธรรม  การส่งเสริมให้องค์กรเป็นองค์กรแห่งการเรียนรู้  และเสริมสร้างความรู้ให้กับบุคลากรในสังกัดองค์การบริหารส่วนตำบลแชะให้ได้รับความรู้ในเรื่องของระเบียบกฎหมายที่เกี่ยวข้องกับการปฏิบัติหน้าที่  เป็นบคุลากรที่มีความรู้ความสามารถ  และเพื่อเป็นการร่วมสร้างองค์การบริหารส่วนตำบลแชะ  ให้เป็นองค์กรที่มีความรู้คู่คุณธรรม กลุ่มเป้าหมายจำนวน 55 คน</t>
  </si>
  <si>
    <t>วัด หรือสถานปฏิบัติธรรม, ห้องประชุมอบต.แชะ</t>
  </si>
  <si>
    <t>ครอบคลุมพื้นที่จังหวัดนครราชสีมา</t>
  </si>
  <si>
    <t>ตามมติครม. หรือรัฐบาลกำหนด</t>
  </si>
  <si>
    <t>ครอบคลุมพื้นที่อำเภอครบุรี</t>
  </si>
  <si>
    <t>จัดอบรมให้ความรู้เกี่ยวกับหลักเกณฑ์และเงื่อนไขเกี่ยวกับการบริหารงานบุคคลส่วนท้องถิ่น แนวทางการปฏิบัติในการดำเนินการจัดหาพัสดุเกี่ยวกับค่าใช้จ่ายในการบริหารงาน ค่าใช้จ่ายในการฝึกอบรม การจัดงาน และการประชุมของหน่วยงานของรัฐ พระราชบัญญัติการปฏิบัติราชการทางอิเล็กทรอนิกส์ พ.ศ.2565  และจริยธรรมของพนักงานส่วนท้องถิ่น กลุ่มเป้าหมายจำนวน 55 คน</t>
  </si>
  <si>
    <t>ภาควิชาการและภาคสนาม  ณ  โรงแรมในพื้นที่จังหวัดนครราชสีมาที่เหมาะสมในการจัดฝึกอบรม</t>
  </si>
  <si>
    <t>จัดอบรมให้ความรู้เกี่ยวกับการป้องกันภัยฝ่ายพลเรือนและนำไปใช้ในการป้องกันเหตุที่อาจจะเกิดขึ้น เกิดเครือข่ายความร่วมมือที่เข้มแข็งและกว้างขวางเพื่อให้ท้องถิ่นมีอัตรากำลังสมาชิก อปพร. อย่างพอเพียงในการป้องกันและบรรเทาสาธารณภัย กลุ่มเป้าหมายจำนวน 30 คน</t>
  </si>
  <si>
    <t>จัดอบรมให้ความรู้เกี่ยวกับการคัดแยกขยะมูลฝอยในครัวเรือน และสร้างรายได้จากการจำหน่ายวัสดุรีไซเคิลที่คัดแยกด้วยตนเองเพื่อให้ประชาชนในพื้นที่ตำบลแชะ มีจิตสำนึกและตระหนักในการคัดแยกขยะจากแหล่งกำเนิด และการนำขยะมูลฝอยมาใช้ประโยชน์ กลุ่มเป้าหมายประชาชนตำบลแชะ ทั้ง  11  หมู่บ้าน</t>
  </si>
  <si>
    <t>ครอบคลุมทุกพื้นที่ในเขตตำบลแชะ</t>
  </si>
  <si>
    <t xml:space="preserve"> จัดกิจกรรมเพื่อเป็นการน้อมรำลึกถึงพระมหากรุณาธิคุณแห่งพระบาทสมเด็จพระจุลจอมเกล้าเจ้าอยู่หัว รัชกาลที่ 5 ที่ได้ทรงพระกรุณาโปรดเกล้าโปรดกระหม่อมให้จัดตั้งสุขาภิบาลท่าฉลอมขึ้นเป็นสุขาภิบาลหัวเมืองนอกมณฑลกรุงเทพ ฯ แห่งแรกของไทย อันเป็นรากฐานไปสู่การพัฒนารูปแบบการกระจายอำนาจการปกครองท้องถิ่นถือเป็น“ปฐมบทแห่งการปกครองท้องถิ่นไทย” กลุมเป้าหมายจำนวน 50 คน</t>
  </si>
  <si>
    <t xml:space="preserve">ที่ทำการองค์การบริหารส่วนตำบลแชะ  </t>
  </si>
  <si>
    <t xml:space="preserve"> เพื่อให้สามารถช่วยเหลือประชาชนได้ตามอำนาจหน้าที่กรณีเยียวยาหรือฟื้นฟู หลังเกิดสาธารณภัย เพื่อให้สามารถบรรเทาทุกข์ขั้นต้นแก่ประชาชนผู้ประสบภัยอย่างรวดเร็วต่อเนื่องและมีประสิทธิภาพ กลุ่มเป้าหมาย ประชาชนในพื้นที่องค์การบริหารส่วนตำบลแชะ
</t>
  </si>
  <si>
    <t>พื้นที่ประสบภัยพิบัติ หรือสาธารณภัย ในเขตพื้นที่องค์การบริหารส่วนตำบลแชะ</t>
  </si>
  <si>
    <t xml:space="preserve"> เพื่อจ่ายเป็นเงินเบี้ยยังชีพผู้สูงอายุรองรับการจัดสวัสดิการให้แก่ผู้สูงอายุ ที่มีอายุ 60 ปีบริบูรณ์ขึ้นไป ที่มีคุณสมบัติครบถ้วน ที่ได้ขึ้นทะเบียนขอรับเบี้ยยังชีพไว้กับองค์กรปกครองส่วนท้องถิ่น(จ่ายตามอัตราแบบขั้นบันใด ช่วงอายุ อายุ 60-69 ปี รายละ 600 บาทต่อเดือน/อายุ 70-79 ปี รายละ 700 บาทต่อเดือน/อายุ 80-89 ปี รายละ 800 บาทต่อเดือน/อายุ 90 ขึ้นไป รายละ 1,000 บาทต่อเดือน) </t>
  </si>
  <si>
    <t xml:space="preserve">เพื่อจ่ายเป็นเงินเบี้ยยังชีพความพิการให้แก่ผู้พิการที่มีสิทธิตามหลักเกณฑ์ที่กำหนด ที่ได้แสดงความจำนงโดยการขอขึ้นทะเบียนเพื่อรับเงินเบี้ยความพิการไว้กับองค์กรปกครองส่วนท้องถิ่น </t>
  </si>
  <si>
    <t xml:space="preserve">เพื่อจ่ายเป็นเงินสงเคราะห์เพื่อการยังชีพผู้ป่วยเอดส์ ให้แก่ผู้ป่วยเอดส์ ที่แพทย์ได้รับรองและทำการวินิจฉัยแล้ว และรายได้ไม่เพียงพอต่อ การยังชีพหรือถูกทอดทิ้ง ขาดผู้อุปการะดูแล ไม่สามารถประกอบอาชีพเลี้ยงตนเองได้ ผู้ป่วยเอดส์ที่มีสิทธิจะได้รับเบี้ยยังชีพ คนละ 500 บาทต่อเดือน </t>
  </si>
  <si>
    <t xml:space="preserve">เพื่อให้ทุกฝ่ายที่เกี่ยวข้องได้ทราบและตระหนักถึงความสำคัญในการป้องกันและแก้ไขปัญหาอุบัติเหตุทางถนนในช่วงเทศกาล เพื่อให้ผู้ใช้รถใช้ถนนมีจิตสำนึกในการลดพฤติกรรมเสี่ยง 6 ประการ (3ม. 2ข. 1ร.)  เพื่อลดการเกิดอุบัติเหตุทางถนนซึ่งนำมาถึงการสูญเสียชีวิตและทรัพย์สินเพื่อส่งเสริมนโยบายของรัฐตามแนวทางการดำเนินการป้องกัน และลดอุบัติเหตุทางถนน กลุ่มเป้าหมายประชาชนผู้สัญจรไป – มา บนถนนสายหลัก และสายรอง </t>
  </si>
  <si>
    <t>จุดบูรณาการแยกต้นยาง ถนนครบุรี– เสิงสาง ตำบลแชะ</t>
  </si>
  <si>
    <t>เมษายน 2567</t>
  </si>
  <si>
    <t>จัดอบรมให้ความรู้เกี่ยวกับการเลี้ยงโคเนื้อเพื่อสร้างความเข้มแข็งให้เกษตรกรและชุมชน เพื่อเพิ่มทักษะในการเลี้ยงโคเนื้อให้เป็นการเลี้ยงแบบปราณีต มีทางเลือกในการประกอบอาชีพและตัดสินใจเลี้ยงโคเนื้อเพื่อเป็นอาชีพเสริมเพิ่มรายได้ในครัวเรือน กลุ่มเป้าหมายจำนวน 50 คน</t>
  </si>
  <si>
    <t>องค์การบริหารส่วนตำบลแชะ</t>
  </si>
  <si>
    <t>จัดกิจกรรมเพื่อสนองแนวทางพระราชดำริ สมเด็จพระเทพรัตนราชสุดาฯ สยามบรมราชกุมารี ส่งเสริมการมีส่วนร่วมของประชาชนและทุกภาคส่วนได้ตระหนักถึงความสำคัญของการอนุรักษ์พันธุกรรมพืช ร่วมกันฟื้นฟู และเพิ่มพื้นที่สีเขียวให้กับชุมชนและพื้นที่สาธารณะ ร่วมปฏิบัติที่นำผลประโยชน์มาถึงประชาชนชาวไทย ตลอดจนให้มีการจัดทำระบบข้อมูลพันธุกรรมพืช ให้แพร่หลายสามารถสื่อถึงกันได้ทั่วประเทศ กลุ่มเป้าหมายจำนวน 100 คน</t>
  </si>
  <si>
    <t xml:space="preserve">ตำบลแชะ  อำเภอครบุรี  </t>
  </si>
  <si>
    <t>จัดกิจกรรมเพื่อเฉลิมพระเกียรติ  เนื่องโอกาสมหามงคลเฉลิมพระชนมพรรษา  91  พรรษา สมเด็จพระนางเจ้าสิริกิติ์พระบรมราชินีนาถ พระบรมราชชนนีพันปีหลวง รักษาและฟื้นคืนความสมดุลทางธรรมชาติของพื้นที่ตำบลแชะ การสร้างจิตสำนึกในการอนุรักษ์และฟื้นฟูธรรมชาติในระบบนิเวศ รณรงค์ให้หน่วยงานของรัฐ  เอกชน  และประชาชนทุกภาคส่วนดูแลรักษาต้นไม้และแหล่งน้ำ กลุ่มเป้าหมายจำนวน 100 คน</t>
  </si>
  <si>
    <t>จัดกิจกรรมเพื่อเฉลิมพระเกียรติเพื่อเฉลิมพระเกียรติพระบาทสมเด็จพระปรเมนทรรามาธิบดีศรีสินทร มหาวชิราลงกรณ พระวชิรเกล้าเจ้าอยู่หัว ปลูกจิตสำนึกให้ประชาชนในพื้นที่ ได้ร่วมรักษาสมดุลระบบนิเวศโดยการคืนพันธุ์ปลาให้กลับคืนสู่ธรรมชาติ และเป็นการอนุรักษ์ทรัพยากรสิ่งแวดล้อม เพิ่มจำนวนประชากรสัตว์น้ำในแหล่งน้ำธรรมชาติ ให้กลับคืนความอุดมสมบูรณ์ขยายพันธุ์ปลาในแหล่งน้ำธรรมชาติ ประชาชนใช้ประโยชน์ที่ได้จากการบริหารจัดการทรัพยากรธรรมชาติในพื้นที่ตามแนวทางปรัชญาเศรษฐกิจพอเพียง กลุ่มเป้าหมายจำนวน 100 คน</t>
  </si>
  <si>
    <t>เพื่อป้องกันไม่ให้มีผู้เสียชีวิตด้วยโรคพิษสุนัขบ้าให้สุนัขและแมวในเขตองค์การบริหารส่วนตำบลแชะ  ได้รับการฉีดวัคซีน ให้ประชาชนมีความเข้าใจในเรื่องโรคพิษสุนัขบ้า และ ให้ความสำคัญในการป้องกันโรคในสัตว์และคน ควบคุมป้องกันการระบาดของโรคพิษสุนัขบ้าในพื้นที่ กลุ่มเป้าหมายสุนัขและแมว ในเขตองค์การบริหารส่วนตำบลแชะ</t>
  </si>
  <si>
    <t>พื้นที่องค์การบริหารส่วนตำบลแชะ  หมู่ที่  1-11</t>
  </si>
  <si>
    <t>เพื่อลดจำนวนประชากรสุนัขและแมวที่ไม่มีเจ้าของในที่สาธารณะ ถือเป็นสัตว์พาหะนำโรคพิษสุนัขบ้า เพื่อลดอัตราการแพร่เชื้อโรคพิษสุนัขบ้าสู่คน เพื่อลดปริมาณสัตว์จรจัดในพื้นที่ กลุ่มเป้าหมายสุนัขและแมวที่ไม่มีเจ้าของ  สัตว์ด้อยโอกาส  ในเขตพื้นที่ขององค์การบริหารส่วนตำบลแชะ</t>
  </si>
  <si>
    <t>ตำบลแชะ</t>
  </si>
  <si>
    <t>กันยายน 2567</t>
  </si>
  <si>
    <t>กรกฎาคม 2567</t>
  </si>
  <si>
    <t>สิงหาคม 2567</t>
  </si>
  <si>
    <t>.</t>
  </si>
  <si>
    <t>มีนาคม 2567</t>
  </si>
  <si>
    <t>จัดกิจกรรมเพื่อให้การดำเนินการเลือกตั้งผู้บริหารท้องถิ่นและสมาชิกสภาท้องถิ่น สำเร็จตามกำหนดระยะเวลาที่กฎหมายกำหนด และถูกต้องตามระเบียบเกี่ยวกับการจัดการเลือกตั้งขององค์กรปกครองส่วนท้องถิ่น เพื่อให้การเลือกตั้งดำเนินไปด้วยความเรียบร้อย  บริสุทธิ์  ยุติธรรม  และเป็นไปอย่างสมานฉันท์</t>
  </si>
  <si>
    <t>องค์การบริหารส่วนตำบลแชะ และและที่เลือกตั้งภายในเขตองค์การบริหารส่วนตำบลแชะ</t>
  </si>
  <si>
    <t>จัดกิจกรรมเพื่อสร้างความปลอดภัยและความมั่นใจให้แก่ประชาชน ปฏิบัติการตรวจหาสารเสพติด ปฏิบัติการตรวจคัดกรอง คันหา ผู้ใช้/ผู้ติดยาเสพติดเชิงรุกในพื้นที่ นำผู้เสพ/ผู้ติดยาเสพติด เข้าสู่กระบวนการบำบัด ตรวจคัดกรองหาสารเสพติด สนับสนุนนโยบายของรัฐบาล กลุ่มเป้าหมายคณะผู้บริหาร สมาชิกสภา อบต. ข้าราชการ พนักงาน เจ้าหน้าที่ ลูกจ้าง องค์การบริหารส่วนตำบลแชะ ข้าราชการ บุคลากร ลูกจ้างของรัฐ บุคลากรในสถานประกอบการในพื้นที่ ผู้นำผู้นำกลุ่ม/องค์กร และประชาชนทั่วไป</t>
  </si>
  <si>
    <t>1. ที่ทำการองค์การบริหารส่วนตำบลแชะ 
2. หมู่บ้านเป้าหมายในเขตพื้นที่ พื้นที่เสี่ยงอื่น ๆ ที่เป็นแหล่งแพร่ระบาด มั่วสุมยาเสพติด
3. พื้นที่ตามที่ศูนย์ปฏิบัติการป้องกันและปราบปรามยาเสพติดอำเภอครบุรีกำหนด</t>
  </si>
  <si>
    <t>จัดอบรมให้ความรู้เกี่ยวกับการป้องกันและแก้ไขปัญหายาเสพติด และวิธีการวางแผนควบคุมการขยายตัวของปัญหายาเสพติด  และลดการแพร่ระบาดยาเสพติดในสถานศึกษาและหมู่บ้าน สร้างเครือข่าย แนวร่วมในการป้องกันและแก้ไขปัญหายาเสพติดอย่างเป็นระบบ  ปฏิบัติหน้าที่ร่วมกันทำงานด้วยพลังแห่งใจดูแลชุมชน เป็นการรวมพลังจากทุกภาคส่วนของสังคม ให้เข้ามามีส่วนร่วมในการแก้ไขปัญหายาเสพติดเพิ่มพูนพัฒนาศักยภาพเจ้าหน้าที่ชุดปฏิบัติงานให้มีประสิทธิภาพเพิ่มมากขึ้น กลุ่มเป้าหมายจำนวน 60 คน</t>
  </si>
  <si>
    <t>เขตพื้นที่องค์การบริหารส่วนตำบลแชะ หรือพื้นที่ใกล้เคียง</t>
  </si>
  <si>
    <t>โครงการจัดงานวันท้องถิ่นไทย</t>
  </si>
  <si>
    <t>จัดอบรมและฝึกปฏิบัติการดำเนินงานกลุ่มอาชีพและพัฒนาทักษะอาชีพของผู้ฝึกอบรม</t>
  </si>
  <si>
    <t>เขตพื้นที่ตำบลแชะ</t>
  </si>
  <si>
    <t>จัดอบรมและศึกษาดูงานเพื่อพัฒนากลุ่มอาชีพ สตรี แม่บ้านตำบลแชะ</t>
  </si>
  <si>
    <t>ตามความเหมาะสมของโครงการ</t>
  </si>
  <si>
    <t>เพื่อเป็นการกระตุ้น ส่งเสริมให้มีการพัฒนาศักยภาพในด้านต่างๆ ของชมรมสุขภาพ ตลอดจนเครือข่ายสุขภาพในชุมชน เป็นการสร้างกระแสให้ประชาชน ชุมชนมีส่วนร่วมในกิจกรรมการสร้างเสริมสุขภาพเพิ่มมากขึ้นส่งผลให้ประชาชนมีพฤติกรรมสุขภาพที่ดีต่อไป</t>
  </si>
  <si>
    <t>เงินอุดหนุนให้กับหมู่บ้านในการจัดอบรมให้ความรู้เกี่ยวกับการป้องกันและดูแลสุขภาพของประชาชนในชุมชน</t>
  </si>
  <si>
    <t>สนันสนุนงบประมาณให้กับกองทุนหลักประกันสุขภาพองค์การบริหารส่วนตำบลแชะ</t>
  </si>
  <si>
    <t>ธันวาคม 2566</t>
  </si>
  <si>
    <t>จัดอบรมให้ความรู้เกี่ยวกับสืทธิของผู้สูงอายุที่จะได้รับและการดูแลสุขภาพพร้อมทั้งการเตรียมความพร้อมในการเข้าสู่สังคมผู้สูงอายุ</t>
  </si>
  <si>
    <t>จัดอบรมให้ความรู้เกี่ยวกับการดูแลสุขภาพร่างการและสภาพจิตใจของผู้สูงอายุ</t>
  </si>
  <si>
    <t>จัดกิจกรรมแข่งขันกีฬาพื้นบ้านในผู้สูงอายุ</t>
  </si>
  <si>
    <t>จัดอบรมให้ความรู้ เพื่อพัฒนาศักยภาพผู้สูงอายุในชุมชน</t>
  </si>
  <si>
    <t>จัดอบรมให้ความรู้เพื่อพัฒนาศักยภาพสตรีตำบลแชะ</t>
  </si>
  <si>
    <t>จัดอบรมให้ความรู้แก่เด็กและเยาวชนในการป้องกันและวิธีการแก้ปัญหาการตั้งครรภ์ก่อนวัยอันควร</t>
  </si>
  <si>
    <t>จัดอบรมให้ความรู้ในการป้องกันและแก้ไขปัญหาการใช้ความรุนแรงต่อเด็ก สตรี และบุคคลในครอบครัว</t>
  </si>
  <si>
    <t>จัดอบรมให้ความรู้และกิจกรรมในการส่งเสริมและเสริมสร้างความสัมพันธ์บุคคลในครอบครัวให้เข้าใจและใกล้ชิดกันมากขึ้น</t>
  </si>
  <si>
    <t>อุตสาหกรรมและการโยธา</t>
  </si>
  <si>
    <t>สร้างความเข้มแข็งของชุมชน</t>
  </si>
  <si>
    <t>2. ยุทธศาสตร์การพัฒนาด้านเศรษฐกิจ</t>
  </si>
  <si>
    <t>3. ยุทธศาสตร์การพัฒนาสังคมและคุณภาพชีวิต</t>
  </si>
  <si>
    <t xml:space="preserve">สาธารณสุข  </t>
  </si>
  <si>
    <t>กองสวัสดิการสังคม , สำนักปลัด</t>
  </si>
  <si>
    <t xml:space="preserve">การรักษาความสงบภายใน </t>
  </si>
  <si>
    <t>1 กอง</t>
  </si>
  <si>
    <t xml:space="preserve">สังคมสงเคราะห์  </t>
  </si>
  <si>
    <t xml:space="preserve">สร้างความเข้มแข็งของชุมชน  </t>
  </si>
  <si>
    <t>การศึกษา</t>
  </si>
  <si>
    <t>1 สำนัก/2กอง</t>
  </si>
  <si>
    <t>4. ยุทธศาสตร์การพัฒนาด้านการบริหารจัดการทรัพยากรธรรมชาติและสิ่งแวดล้อม</t>
  </si>
  <si>
    <t xml:space="preserve">การเกษตร  </t>
  </si>
  <si>
    <t>5. ยุทธศาสตร์การพัฒนาส่งเสริมศิลปวัฒนธรรม จารีตประเพณี ภูมิปัญญาท้องถิ่นและการท่องเที่ยว</t>
  </si>
  <si>
    <t>การศาสนา วัฒนธรรม และนันทนาการ</t>
  </si>
  <si>
    <t>6. ยุทธศาสตร์การพัฒนาด้านการเกษตร</t>
  </si>
  <si>
    <t>การเกษตร</t>
  </si>
  <si>
    <t>1 สำนัก</t>
  </si>
  <si>
    <t>รวมทั้งสิ้น</t>
  </si>
  <si>
    <t>1 สำนัก/3กอง</t>
  </si>
  <si>
    <t>เพื่อให้เด็กนักเรียนในโรงเรียนพื้นที่ตำบลแชะมีความเจริญเติบโตทางด้านร่างกายเพิ่มมากขึ้น</t>
  </si>
  <si>
    <t>จัดอบรมและทัศฬนศึกษาดูงานเพื่อพัฒนาบุคลากรที่เกี่ยวข้องกับการจัดการศึกษาท้องถิ่นอยู่เสมอ  มีการแลกเปลี่ยนเรียนรู้  อบรมสัมมนา ศึกษาดูงาน  เพื่อพัฒนาอย่างต่อเนื่อง  ให้เป็นผู้มีความรู้  ความสามารถ มีวิสัยทัศน์ด้านการศึกษาท้องถิ่นที่ทันสมัยทันเหตุการณ์   ถือเป็นกระบวนการหนึ่งในการพัฒนาคน ให้เกิดความรู้ วิสัยทัศน์และทัศนะคติที่ดี ซึ่งจะนำไปสู่กระบวนการจัดกิจกรรมการเรียนการสอนที่มีคุณภาพสามารถทำให้ผู้เรียนพัฒนาตนเองได้  กลุ่มเป้าหมายจำนวน 40 คน</t>
  </si>
  <si>
    <t>จัดกิจกรรมเพื่อเด็ก เยาวชน ตามความพร้อมความเหมาะสมและความต้องการของประชาชนในท้องถิ่น และให้เด็กและเยาวชนมีโอกาสแสดงออกถึงความสามารถในด้านต่างๆ กลุ่มเป้าหมายจำนวน 300 คน</t>
  </si>
  <si>
    <t xml:space="preserve">จัดอบรม/กิจกรรมส่งเสริมและสนับสนุนบทบาทสภาเด็กและเยาวชนตำบลแชะให้มีความเข้มแข็งและสามารถเป็นแกนนำเด็กและเยาวชนในตำบลได้ ส่งเสริมให้รับทราบสถานการณ์ปัญหาและช่องทางในการเข้าถึงการแก้ไขปัญหาในรูปแบบที่แตกต่างกันไปอย่างมีประสิทธิภาพเสริมสร้างทักษะผู้นำที่จำเป็นในการทำงานร่วมกันของเด็กและเยาวชนในระดับตำบล กลุ่มเป้าหมายจำนวน 60 คน      </t>
  </si>
  <si>
    <t>โรงเรียนในเขตพื้นที่อบต.แชะ ทั้ง 3 แห่ง</t>
  </si>
  <si>
    <t>ศูนย์พัฒนาเด็กเล็กสังกัดอบต.แชะและสถานที่ศึกษาดูงานในพื้นที่อื่นๆ</t>
  </si>
  <si>
    <t>หน้าศูนย์พัฒนาเด็กเล็กบ้านพนาหนองหิน</t>
  </si>
  <si>
    <t>ห้องประชุมองค์การบริหารส่วนตำบลแชะ</t>
  </si>
  <si>
    <t xml:space="preserve"> มกราคม 2567</t>
  </si>
  <si>
    <t>กุมภาพันธ์ 2567</t>
  </si>
  <si>
    <t xml:space="preserve"> จัดอบรม ฝึกปฏิบัติให้เด็กในกลุ่มเสี่ยงสามารถลอยตัวในน้ำเพื่อเอาชีวิตรอดได้ ลดอัตราการเสียชีวิตจากการจมน้ำของเด็กสนับสนุนและเผยแพร่ให้ประชาชนรับรู้ถึงการป้องกันเด็กจมน้ำ กลุ่มเป้าหมายจำนวน 150 คน</t>
  </si>
  <si>
    <t>เพื่อให้เด็กนักเรียนในศูนย์พัฒนาเด็กเล็กได้มีพัฒนาการครบทั้ง 5 ด้าน</t>
  </si>
  <si>
    <t>เพื่อให้เด็กนักเรียนในศูนย์พัฒนาเด็กเล็กมีความเจริญเติบโตทางด้านร่างกายเพิ่มมากขึ้น</t>
  </si>
  <si>
    <t>เพื่อให้เด็กนักเรียนในโรงเรียนมีความเจริญเติบโตทางด้านร่างกายเพิ่มมากขึ้น</t>
  </si>
  <si>
    <t>สระว่ายน้ำโรงเรียนบุญณดาวิทยา</t>
  </si>
  <si>
    <t>ศูนย์พัฒนาเด็กเล็ก ทั้ง 2 แห่ง</t>
  </si>
  <si>
    <r>
      <t>จัดอบรม ฝึกปฏิบัติ</t>
    </r>
    <r>
      <rPr>
        <sz val="12"/>
        <color indexed="8"/>
        <rFont val="TH SarabunIT๙"/>
        <family val="2"/>
      </rPr>
      <t xml:space="preserve">สร้างองค์ความรู้ให้แก่เด็กปฐมวัย </t>
    </r>
    <r>
      <rPr>
        <sz val="12"/>
        <rFont val="TH SarabunIT๙"/>
        <family val="2"/>
      </rPr>
      <t xml:space="preserve">ครูผู้ดูแลเด็ก และผู้ปกครองเป็นการซักซ้อมวิธีการใช้อุปกรณ์ต่างๆและวิธีการป้องกันอุบัติเหตุ อุบัติภัย และอัคคีภัยที่อาจเกิดขึ้นการป้องกันตัวจากการจมน้ำอันตรายจากไฟฟ้า  และการเอาตัวรอดจากสถานการณ์ติดรถยนต์ </t>
    </r>
    <r>
      <rPr>
        <sz val="12"/>
        <color indexed="8"/>
        <rFont val="TH SarabunIT๙"/>
        <family val="2"/>
      </rPr>
      <t>และสร้างความปลอดภัยในการดำเนินชีวิตที่ดี กลุ่มเป้าหมายจำนวน 90 คน</t>
    </r>
  </si>
  <si>
    <t>จัดอบรมเสริมสร้างประสบการณ์ และความรู้ใหม่ๆ ซึ่งจะทำให้ผู้เรียนมีโอกาสทำกิจกรรมที่หลากหลายน่าสนใจ และทำให้เกิดความรู้สึกสนุกสนานเพลิดเพลินในการเรียน อันจะส่งให้ผู้เรียนเกิดแรงจูงใจและเจตคติที่ดีต่อการเรียนภาษาอังกฤษ ตลอดจนเพื่อพัฒนาให้แก่เด็กและเยาวชนในพื้นที่ก้าวเข้าสู่ประชาคมอาเซียน กลุ่มเป้าหมายจำนวน 120 คน</t>
  </si>
  <si>
    <t xml:space="preserve">จัดกิจกรรมเสริมสร้างทักษะและกระบวนการเรียนรู้จากประสบการณ์จริงของเด็กปฐมวัย เพื่อเป็นการพัฒนาความคิดสร้างสรรค์ และพัฒนาทักษะการทำงานแก่เด็กปฐมวัย ซึ่งการจัดการเรียนรู้ให้ผู้เรียนได้เรียนรู้ จากสภาพจริงเป็นการช่วยเสริมประสบการณ์หรือสร้างมุมมองใหม่ในการมองสิ่งต่างๆ รอบตัว สามารถเชื่อมโยงความสัมพันธ์ระหว่างตนกับสิ่งแวดล้อมรอบตัว   กลุ่มเป้าหมายจำนวน  106 คน </t>
  </si>
  <si>
    <t>จัดกิจกรรมเสริมประสบการณ์และส่งเสริมพัฒนาการ การเรียนรู้ให้เด็กปฐมวัยมีความพร้อมครบทั้ง ๔ ด้าน ด้านร่างกาย อารมณ์ จิตใจ สังคมและสติปัญญา อย่างเต็มศักยภาพ องค์กรปกครองส่วนท้องถิ่นควรส่งเสริมเครือข่ายการพัฒนาเด็กปฐมวัย ตามมาตรฐานการดำเนินงานศูนย์พัฒนาเด็กเล็กขององค์กรปกครองส่วนท้องถิ่น กลุ่มเป้าหมายจำนวน  80 คน</t>
  </si>
  <si>
    <t>ศูนย์พัฒนาเด็กเล็กองค์การบริหารส่วนตำบลแชะ</t>
  </si>
  <si>
    <t>ลานกีฬาอเนกประสงค์องค์การบริหารส่วนตำบลแชะ</t>
  </si>
  <si>
    <t>แหล่งเรียนรู้นอกสถานที่ในจังหวัดนครราชสีมา</t>
  </si>
  <si>
    <t>ศุนย์พัฒนาเด็กเล็กในสังกัดองค์การบริหารส่วนตำบลแชะ</t>
  </si>
  <si>
    <t xml:space="preserve">จัดกิจกรรมให้นักเรียนในศูนย์พัฒนาเด็กเล็กที่อยู่ในช่วงวัยแรกเกิด – 6 ปี ได้มีความรู้  ความเข้าใจมีการพัฒนาในด้านต่างๆ อย่างรวดเร็ว ทั้งทางด้านร่างกาย สติปัญญา อารมณ์ จิตใจ และสังคม สามารถนำไปปฏิบัติได้จริง กลุ่มเป้าหมายจำนวน 70 คน  </t>
  </si>
  <si>
    <t>จัดอบรมให้ความรู้เกี่ยวกับการการดูแลรักษาสุขภาพช่องปากและฟันของเด็กปฐมวัยให้แก่ผู้ดูแลเด็กและผู้ปกครองสามารถนำไปปฏิบัติกับเด็กเล็กได้สามารถปฏิบัติกิจกรรมในการดูแล รักษาสุขภาพช่องปากและฟันในเด็กปฐมวัย  ได้อย่างถูกต้องตามหลักวิธีการทางการแพทย์  กลุ่มเป้าหมายจำนวน 120 คน</t>
  </si>
  <si>
    <t>ศูนย์พัฒนาเด็กเล็กในสังกัดองค์การบริหารส่วนตำบลแชะ</t>
  </si>
  <si>
    <t>มกราคม 2567</t>
  </si>
  <si>
    <t xml:space="preserve">จัดอบรมส่งเสริมและเผยแพร่ความรู้เกี่ยวกับศิลปวัฒนธรรมและภูมิปัญญาท้องถิ่นให้แก่เด็กนักเรียนให้คงอยู่สืบไปนำมาเก็บรวบรวมข้อมูลในการจัดทำฐานภูมิปัญญาท้องถิ่นของตำบลแชะ  กลุ่มเป้าหมายจำนวน 75 คน
 </t>
  </si>
  <si>
    <t>จัดกิจกรรมสริมสร้างความเข้าใจ ความสามัคคีอันดีและความเสียสละและการทำงานร่วมกันของคนในชุมชนตำบลแชะ กิจกรรมระลึกถึงคุณงามความดีของท่านท้าวสุรนารี และกิจกรรมสืบสานประวัติศาสตร์ความเป็นมาของท่านท้าวสุรนารีให้อนุชนรุ่นหลังได้รับทราบ กลุ่มเป้าหมายจำนวน 300 คน</t>
  </si>
  <si>
    <t>จัดอบรมคุณธรรมจริยธรรม และพัฒนาจิตแก่เด็ก เยาวชน สนับสนุนในการเสริมสร้างเด็ก เยาวชนให้เป็นคนดี เป็นที่ต้องการของสังคมและประชาชนทั่วไปให้สามารถดำรงตนในสังคมได้อย่างมีความสุขได้ กลุ่มเป้าหมายจำนวน 150 คน</t>
  </si>
  <si>
    <t>สนามหน้าที่ว่าการอำเภอครบุรี</t>
  </si>
  <si>
    <t>จัดกิจกรรมเสริมสร้างภูมิคุ้มกันในเด็ก  เยาวชนและประชาชน  ในการป้องกันยาเสพติด  ส่งเสริมให้เด็กเยาวชนและประชาชนทั่วไป ใช้เวลาว่างให้เป็นประโยชน์  โดยการเล่นกีฬ โดยการแข่งขันกีฬาฟุตบอลเป็นที่มเสริมสร้างให้นักกีฬา  และกองเชียร์  มีระเบียบวินัย  รู้จักเคารพกติกาการแข่งขัน กลุ่มเป้าหมายจำนวน 15 คน</t>
  </si>
  <si>
    <t>จัดกีฬาเสริมสร้างความเข้าใจและเผยแพร่บทบาทหน้าที่ขององค์การบริหารส่วนตำบลให้รับรู้ เสริมสร้างความเข้าใจในการทำงานร่วมกันระหว่าง  อบต. สมาชิกอบต. เสริมสร้างความสามัคคีของหมู่คณะ  ความเป็นอันหนึ่งอันเดียวของประชาชนในตำบลแชะ กลุ่มเป้าหมายจำนวน 80 คน</t>
  </si>
  <si>
    <t xml:space="preserve">จัดกีฬาสร้างความร่วมมือผนึกกำลังราษฏร–รัฐร่วมใจต้านภัยยาเสพติด ความสามัคคี ความเข้มแข็งของคนในชุมชน เสริมสร้างสุขภาพพลานามัยให้เด็ก  เยาวชน และประชาชนในตำบล หันมาใช้เวลาว่างให้เป็นประโยชน์เสริมสร้างให้เด็ก เยาวชนและประชาชน กลุ่มเป้าหมายจำนวน 300 คน           </t>
  </si>
  <si>
    <t xml:space="preserve">จัดกิจกรรมที่ส่งเสริมให้เด็กได้พัฒนาศักยภาพเพื่อให้เกิดความสมบูรณ์  แข็งแรงทั้งด้านร่างกาย  จิตใจ  อารมณ์  สังคม  สติปัญญา  ร่วมกับเด็กเล็กของศูนย์พัฒนาเด็กเล็กในสังกัดองค์กรปกครองส่วนท้องถิ่น </t>
  </si>
  <si>
    <t>สนามกีฬาในพื้นที่อำเภอครบุรี</t>
  </si>
  <si>
    <t xml:space="preserve"> กันยายน 2567</t>
  </si>
  <si>
    <t>สนามกีฬาในตำบลแชะ</t>
  </si>
  <si>
    <t>ธันวาคม 2567</t>
  </si>
  <si>
    <t>พฤษภาคม 2567</t>
  </si>
  <si>
    <t>มิถุนายน 2567</t>
  </si>
  <si>
    <t>กรณีกันเงินไว้แล้ว (งบประมาณรายจ่าย พ.ศ.2566)</t>
  </si>
  <si>
    <t>โครงการก่อสร้างถนนแอสฟัลท์ติกคอนกรีต เส้นบ้านโนนทองถึงบ้านหนองรังเลยบ่อขยะตรงข้างกับไร่อิทผาลัม  บ้านหนองรัง หมู่ 2</t>
  </si>
  <si>
    <t>ก่อสร้างถนนแอสฟัลท์ติกคอนกรีต  ขนาดกว้าง 8.00 เมตรยาว 142.00 เมตร หนา 0.05 เมตร</t>
  </si>
  <si>
    <t xml:space="preserve"> บ้านหนองรัง หมู่ที่ 2 ตำบลแชะ</t>
  </si>
  <si>
    <t>จัดกิจกรรมในวันผู้สูงอายุเพื่อร่วมรณรงค์ให้ความสำคัญกับผู้สูงอายุ กิจกรรมสำคัญคือการรดน้ำดำหัวและแสดงความกตัญญูต่อผู้สูงอายุ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</si>
</sst>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_-* #,##0.0000_-;\-* #,##0.0000_-;_-* &quot;-&quot;??_-;_-@_-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5"/>
      <name val="TH SarabunIT๙"/>
      <family val="2"/>
    </font>
    <font>
      <sz val="10"/>
      <name val="TH SarabunIT๙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1"/>
      <name val="TH SarabunPSK"/>
      <family val="2"/>
    </font>
    <font>
      <sz val="12"/>
      <name val="TH SarabunIT๙"/>
      <family val="2"/>
    </font>
    <font>
      <sz val="12"/>
      <color indexed="8"/>
      <name val="TH SarabunIT๙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23"/>
      <name val="TH SarabunPSK"/>
      <family val="2"/>
    </font>
    <font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0" tint="-0.4999699890613556"/>
      <name val="TH SarabunPSK"/>
      <family val="2"/>
    </font>
    <font>
      <sz val="16"/>
      <color theme="0" tint="-0.4999699890613556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3" fontId="4" fillId="0" borderId="10" xfId="38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43" fontId="5" fillId="0" borderId="16" xfId="38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9" fontId="4" fillId="0" borderId="16" xfId="46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43" fontId="5" fillId="0" borderId="0" xfId="38" applyFont="1" applyAlignment="1">
      <alignment horizontal="center"/>
    </xf>
    <xf numFmtId="43" fontId="4" fillId="0" borderId="16" xfId="38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8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43" fontId="8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3" fontId="8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201" fontId="8" fillId="0" borderId="16" xfId="38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201" fontId="7" fillId="0" borderId="16" xfId="38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01" fontId="8" fillId="0" borderId="16" xfId="38" applyNumberFormat="1" applyFont="1" applyFill="1" applyBorder="1" applyAlignment="1">
      <alignment horizontal="center"/>
    </xf>
    <xf numFmtId="201" fontId="7" fillId="0" borderId="16" xfId="0" applyNumberFormat="1" applyFont="1" applyFill="1" applyBorder="1" applyAlignment="1">
      <alignment horizontal="right"/>
    </xf>
    <xf numFmtId="43" fontId="8" fillId="0" borderId="16" xfId="0" applyNumberFormat="1" applyFont="1" applyBorder="1" applyAlignment="1">
      <alignment horizontal="center"/>
    </xf>
    <xf numFmtId="201" fontId="7" fillId="0" borderId="16" xfId="0" applyNumberFormat="1" applyFont="1" applyFill="1" applyBorder="1" applyAlignment="1">
      <alignment horizontal="center"/>
    </xf>
    <xf numFmtId="49" fontId="61" fillId="0" borderId="16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201" fontId="61" fillId="0" borderId="16" xfId="38" applyNumberFormat="1" applyFont="1" applyBorder="1" applyAlignment="1">
      <alignment vertical="top"/>
    </xf>
    <xf numFmtId="0" fontId="5" fillId="0" borderId="16" xfId="38" applyNumberFormat="1" applyFont="1" applyBorder="1" applyAlignment="1">
      <alignment horizontal="center" vertical="top" wrapText="1"/>
    </xf>
    <xf numFmtId="0" fontId="5" fillId="0" borderId="16" xfId="0" applyFont="1" applyBorder="1" applyAlignment="1" quotePrefix="1">
      <alignment horizontal="center" vertical="top"/>
    </xf>
    <xf numFmtId="49" fontId="61" fillId="0" borderId="23" xfId="0" applyNumberFormat="1" applyFont="1" applyBorder="1" applyAlignment="1">
      <alignment vertical="top" wrapText="1"/>
    </xf>
    <xf numFmtId="0" fontId="0" fillId="0" borderId="23" xfId="0" applyBorder="1" applyAlignment="1">
      <alignment/>
    </xf>
    <xf numFmtId="201" fontId="61" fillId="0" borderId="23" xfId="38" applyNumberFormat="1" applyFont="1" applyBorder="1" applyAlignment="1">
      <alignment vertical="top"/>
    </xf>
    <xf numFmtId="0" fontId="5" fillId="0" borderId="23" xfId="38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0" xfId="0" applyBorder="1" applyAlignment="1">
      <alignment/>
    </xf>
    <xf numFmtId="49" fontId="61" fillId="0" borderId="25" xfId="0" applyNumberFormat="1" applyFont="1" applyBorder="1" applyAlignment="1">
      <alignment vertical="top" wrapText="1"/>
    </xf>
    <xf numFmtId="0" fontId="0" fillId="0" borderId="25" xfId="0" applyBorder="1" applyAlignment="1">
      <alignment/>
    </xf>
    <xf numFmtId="201" fontId="61" fillId="0" borderId="25" xfId="38" applyNumberFormat="1" applyFont="1" applyBorder="1" applyAlignment="1">
      <alignment vertical="top"/>
    </xf>
    <xf numFmtId="0" fontId="5" fillId="0" borderId="25" xfId="38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5" fillId="0" borderId="19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12" fillId="0" borderId="25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2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2" fillId="0" borderId="0" xfId="0" applyFont="1" applyAlignment="1">
      <alignment vertical="top"/>
    </xf>
    <xf numFmtId="0" fontId="5" fillId="0" borderId="18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23" xfId="0" applyFont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12" fillId="0" borderId="16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14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201" fontId="0" fillId="0" borderId="16" xfId="0" applyNumberFormat="1" applyBorder="1" applyAlignment="1">
      <alignment/>
    </xf>
    <xf numFmtId="201" fontId="5" fillId="0" borderId="16" xfId="38" applyNumberFormat="1" applyFont="1" applyBorder="1" applyAlignment="1">
      <alignment horizontal="center" vertical="top"/>
    </xf>
    <xf numFmtId="0" fontId="5" fillId="0" borderId="25" xfId="0" applyFont="1" applyBorder="1" applyAlignment="1">
      <alignment/>
    </xf>
    <xf numFmtId="0" fontId="14" fillId="0" borderId="16" xfId="38" applyNumberFormat="1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41" fontId="61" fillId="0" borderId="16" xfId="38" applyNumberFormat="1" applyFont="1" applyFill="1" applyBorder="1" applyAlignment="1">
      <alignment horizontal="right" vertical="top"/>
    </xf>
    <xf numFmtId="0" fontId="5" fillId="0" borderId="14" xfId="0" applyFont="1" applyBorder="1" applyAlignment="1" quotePrefix="1">
      <alignment horizontal="center" vertical="top"/>
    </xf>
    <xf numFmtId="41" fontId="61" fillId="0" borderId="14" xfId="38" applyNumberFormat="1" applyFont="1" applyFill="1" applyBorder="1" applyAlignment="1">
      <alignment horizontal="right" vertical="top"/>
    </xf>
    <xf numFmtId="0" fontId="5" fillId="0" borderId="14" xfId="38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13" fillId="0" borderId="12" xfId="0" applyFont="1" applyBorder="1" applyAlignment="1">
      <alignment vertical="top" wrapText="1"/>
    </xf>
    <xf numFmtId="41" fontId="61" fillId="0" borderId="12" xfId="38" applyNumberFormat="1" applyFont="1" applyFill="1" applyBorder="1" applyAlignment="1">
      <alignment horizontal="right" vertical="top"/>
    </xf>
    <xf numFmtId="0" fontId="5" fillId="0" borderId="12" xfId="38" applyNumberFormat="1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 vertical="top"/>
    </xf>
    <xf numFmtId="0" fontId="8" fillId="0" borderId="16" xfId="0" applyFont="1" applyFill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6" xfId="0" applyFont="1" applyBorder="1" applyAlignment="1">
      <alignment vertical="top" wrapText="1"/>
    </xf>
    <xf numFmtId="201" fontId="5" fillId="0" borderId="14" xfId="38" applyNumberFormat="1" applyFont="1" applyFill="1" applyBorder="1" applyAlignment="1">
      <alignment horizontal="center" vertical="top"/>
    </xf>
    <xf numFmtId="41" fontId="61" fillId="0" borderId="16" xfId="0" applyNumberFormat="1" applyFont="1" applyBorder="1" applyAlignment="1">
      <alignment vertical="top"/>
    </xf>
    <xf numFmtId="3" fontId="5" fillId="0" borderId="22" xfId="0" applyNumberFormat="1" applyFont="1" applyFill="1" applyBorder="1" applyAlignment="1">
      <alignment horizontal="right" vertical="top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0" fontId="8" fillId="0" borderId="16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6" xfId="0" applyFont="1" applyFill="1" applyBorder="1" applyAlignment="1">
      <alignment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vertical="top"/>
    </xf>
    <xf numFmtId="43" fontId="61" fillId="0" borderId="16" xfId="38" applyFont="1" applyFill="1" applyBorder="1" applyAlignment="1">
      <alignment vertical="top"/>
    </xf>
    <xf numFmtId="0" fontId="5" fillId="0" borderId="25" xfId="0" applyFont="1" applyBorder="1" applyAlignment="1">
      <alignment horizontal="left" vertical="top"/>
    </xf>
    <xf numFmtId="41" fontId="61" fillId="0" borderId="16" xfId="38" applyNumberFormat="1" applyFont="1" applyFill="1" applyBorder="1" applyAlignment="1">
      <alignment vertical="top"/>
    </xf>
    <xf numFmtId="0" fontId="5" fillId="0" borderId="16" xfId="0" applyFont="1" applyBorder="1" applyAlignment="1">
      <alignment wrapText="1"/>
    </xf>
    <xf numFmtId="0" fontId="14" fillId="0" borderId="16" xfId="38" applyNumberFormat="1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23" xfId="38" applyNumberFormat="1" applyFont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4" fillId="33" borderId="14" xfId="0" applyFont="1" applyFill="1" applyBorder="1" applyAlignment="1">
      <alignment/>
    </xf>
    <xf numFmtId="0" fontId="64" fillId="33" borderId="16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201" fontId="4" fillId="0" borderId="14" xfId="38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1" fontId="4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center" vertical="top"/>
    </xf>
    <xf numFmtId="0" fontId="7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/>
    </xf>
    <xf numFmtId="41" fontId="65" fillId="0" borderId="16" xfId="38" applyNumberFormat="1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wrapText="1"/>
    </xf>
    <xf numFmtId="41" fontId="66" fillId="0" borderId="12" xfId="38" applyNumberFormat="1" applyFont="1" applyFill="1" applyBorder="1" applyAlignment="1">
      <alignment horizontal="right" vertical="top"/>
    </xf>
    <xf numFmtId="3" fontId="14" fillId="0" borderId="16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horizontal="center" vertical="top"/>
    </xf>
    <xf numFmtId="3" fontId="16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/>
    </xf>
    <xf numFmtId="201" fontId="65" fillId="0" borderId="16" xfId="38" applyNumberFormat="1" applyFont="1" applyBorder="1" applyAlignment="1">
      <alignment horizontal="center" vertical="top"/>
    </xf>
    <xf numFmtId="0" fontId="18" fillId="0" borderId="16" xfId="0" applyFont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5" fillId="0" borderId="16" xfId="38" applyNumberFormat="1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25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vertical="top"/>
    </xf>
    <xf numFmtId="49" fontId="64" fillId="33" borderId="16" xfId="0" applyNumberFormat="1" applyFont="1" applyFill="1" applyBorder="1" applyAlignment="1">
      <alignment vertical="top"/>
    </xf>
    <xf numFmtId="49" fontId="5" fillId="33" borderId="16" xfId="0" applyNumberFormat="1" applyFont="1" applyFill="1" applyBorder="1" applyAlignment="1">
      <alignment vertical="top"/>
    </xf>
    <xf numFmtId="49" fontId="4" fillId="33" borderId="16" xfId="0" applyNumberFormat="1" applyFont="1" applyFill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left" vertical="top"/>
    </xf>
    <xf numFmtId="0" fontId="13" fillId="0" borderId="16" xfId="38" applyNumberFormat="1" applyFont="1" applyBorder="1" applyAlignment="1">
      <alignment horizontal="left" vertical="top" wrapText="1"/>
    </xf>
    <xf numFmtId="41" fontId="61" fillId="0" borderId="16" xfId="38" applyNumberFormat="1" applyFont="1" applyFill="1" applyBorder="1" applyAlignment="1">
      <alignment horizontal="left" vertical="top" wrapText="1"/>
    </xf>
    <xf numFmtId="0" fontId="5" fillId="0" borderId="14" xfId="38" applyNumberFormat="1" applyFont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201" fontId="5" fillId="0" borderId="16" xfId="38" applyNumberFormat="1" applyFont="1" applyBorder="1" applyAlignment="1">
      <alignment horizontal="center" vertical="center"/>
    </xf>
    <xf numFmtId="201" fontId="5" fillId="0" borderId="16" xfId="38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6" xfId="0" applyFont="1" applyFill="1" applyBorder="1" applyAlignment="1">
      <alignment horizontal="center" vertical="center"/>
    </xf>
    <xf numFmtId="201" fontId="4" fillId="34" borderId="16" xfId="38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/>
    </xf>
    <xf numFmtId="0" fontId="4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14" xfId="0" applyFont="1" applyBorder="1" applyAlignment="1">
      <alignment vertical="top"/>
    </xf>
    <xf numFmtId="201" fontId="4" fillId="34" borderId="16" xfId="0" applyNumberFormat="1" applyFont="1" applyFill="1" applyBorder="1" applyAlignment="1">
      <alignment horizontal="center"/>
    </xf>
    <xf numFmtId="201" fontId="5" fillId="0" borderId="16" xfId="38" applyNumberFormat="1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top"/>
    </xf>
    <xf numFmtId="201" fontId="5" fillId="34" borderId="16" xfId="38" applyNumberFormat="1" applyFont="1" applyFill="1" applyBorder="1" applyAlignment="1">
      <alignment horizontal="center" vertical="top"/>
    </xf>
    <xf numFmtId="201" fontId="4" fillId="34" borderId="16" xfId="38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top"/>
    </xf>
    <xf numFmtId="0" fontId="4" fillId="35" borderId="16" xfId="0" applyFont="1" applyFill="1" applyBorder="1" applyAlignment="1">
      <alignment horizontal="center"/>
    </xf>
    <xf numFmtId="201" fontId="4" fillId="35" borderId="16" xfId="38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8" fillId="0" borderId="18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 wrapText="1"/>
    </xf>
    <xf numFmtId="0" fontId="5" fillId="0" borderId="12" xfId="38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/>
    </xf>
    <xf numFmtId="49" fontId="14" fillId="0" borderId="16" xfId="0" applyNumberFormat="1" applyFont="1" applyBorder="1" applyAlignment="1">
      <alignment vertical="top" wrapText="1"/>
    </xf>
    <xf numFmtId="0" fontId="8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21" fillId="0" borderId="16" xfId="0" applyFont="1" applyBorder="1" applyAlignment="1">
      <alignment vertical="top" wrapText="1"/>
    </xf>
    <xf numFmtId="2" fontId="5" fillId="0" borderId="16" xfId="0" applyNumberFormat="1" applyFont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 vertical="top"/>
    </xf>
    <xf numFmtId="2" fontId="4" fillId="34" borderId="16" xfId="0" applyNumberFormat="1" applyFont="1" applyFill="1" applyBorder="1" applyAlignment="1">
      <alignment horizontal="center" vertical="top"/>
    </xf>
    <xf numFmtId="2" fontId="4" fillId="35" borderId="16" xfId="0" applyNumberFormat="1" applyFont="1" applyFill="1" applyBorder="1" applyAlignment="1">
      <alignment horizontal="center"/>
    </xf>
    <xf numFmtId="43" fontId="5" fillId="0" borderId="16" xfId="0" applyNumberFormat="1" applyFont="1" applyBorder="1" applyAlignment="1">
      <alignment horizontal="center" vertical="center"/>
    </xf>
    <xf numFmtId="43" fontId="4" fillId="34" borderId="16" xfId="0" applyNumberFormat="1" applyFont="1" applyFill="1" applyBorder="1" applyAlignment="1">
      <alignment horizontal="center" vertical="center"/>
    </xf>
    <xf numFmtId="43" fontId="4" fillId="34" borderId="16" xfId="0" applyNumberFormat="1" applyFont="1" applyFill="1" applyBorder="1" applyAlignment="1">
      <alignment horizontal="center"/>
    </xf>
    <xf numFmtId="43" fontId="5" fillId="0" borderId="16" xfId="0" applyNumberFormat="1" applyFont="1" applyBorder="1" applyAlignment="1">
      <alignment horizontal="center" vertical="top"/>
    </xf>
    <xf numFmtId="43" fontId="5" fillId="0" borderId="16" xfId="0" applyNumberFormat="1" applyFont="1" applyBorder="1" applyAlignment="1">
      <alignment vertical="center"/>
    </xf>
    <xf numFmtId="43" fontId="4" fillId="34" borderId="16" xfId="0" applyNumberFormat="1" applyFont="1" applyFill="1" applyBorder="1" applyAlignment="1">
      <alignment horizontal="center" vertical="top"/>
    </xf>
    <xf numFmtId="43" fontId="4" fillId="35" borderId="16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vertical="top" wrapText="1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0" xfId="38" applyFont="1" applyAlignment="1">
      <alignment horizontal="center"/>
    </xf>
    <xf numFmtId="49" fontId="4" fillId="0" borderId="16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/>
    </xf>
    <xf numFmtId="0" fontId="5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161</xdr:row>
      <xdr:rowOff>438150</xdr:rowOff>
    </xdr:from>
    <xdr:to>
      <xdr:col>17</xdr:col>
      <xdr:colOff>247650</xdr:colOff>
      <xdr:row>161</xdr:row>
      <xdr:rowOff>438150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458075" y="6767512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236</xdr:row>
      <xdr:rowOff>504825</xdr:rowOff>
    </xdr:from>
    <xdr:to>
      <xdr:col>17</xdr:col>
      <xdr:colOff>238125</xdr:colOff>
      <xdr:row>236</xdr:row>
      <xdr:rowOff>504825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448550" y="10062210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237</xdr:row>
      <xdr:rowOff>371475</xdr:rowOff>
    </xdr:from>
    <xdr:to>
      <xdr:col>17</xdr:col>
      <xdr:colOff>238125</xdr:colOff>
      <xdr:row>237</xdr:row>
      <xdr:rowOff>371475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448550" y="10216515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238</xdr:row>
      <xdr:rowOff>381000</xdr:rowOff>
    </xdr:from>
    <xdr:to>
      <xdr:col>17</xdr:col>
      <xdr:colOff>238125</xdr:colOff>
      <xdr:row>238</xdr:row>
      <xdr:rowOff>381000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7448550" y="10297477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419100</xdr:rowOff>
    </xdr:from>
    <xdr:to>
      <xdr:col>10</xdr:col>
      <xdr:colOff>9525</xdr:colOff>
      <xdr:row>175</xdr:row>
      <xdr:rowOff>419100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7867650" y="7751445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175</xdr:row>
      <xdr:rowOff>428625</xdr:rowOff>
    </xdr:from>
    <xdr:to>
      <xdr:col>13</xdr:col>
      <xdr:colOff>9525</xdr:colOff>
      <xdr:row>175</xdr:row>
      <xdr:rowOff>428625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705850" y="77523975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148</xdr:row>
      <xdr:rowOff>533400</xdr:rowOff>
    </xdr:from>
    <xdr:to>
      <xdr:col>13</xdr:col>
      <xdr:colOff>0</xdr:colOff>
      <xdr:row>148</xdr:row>
      <xdr:rowOff>533400</xdr:rowOff>
    </xdr:to>
    <xdr:sp>
      <xdr:nvSpPr>
        <xdr:cNvPr id="7" name="ลูกศรเชื่อมต่อแบบตรง 6"/>
        <xdr:cNvSpPr>
          <a:spLocks/>
        </xdr:cNvSpPr>
      </xdr:nvSpPr>
      <xdr:spPr>
        <a:xfrm>
          <a:off x="8067675" y="61121925"/>
          <a:ext cx="876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149</xdr:row>
      <xdr:rowOff>552450</xdr:rowOff>
    </xdr:from>
    <xdr:to>
      <xdr:col>12</xdr:col>
      <xdr:colOff>219075</xdr:colOff>
      <xdr:row>149</xdr:row>
      <xdr:rowOff>552450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7648575" y="62541150"/>
          <a:ext cx="1276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150</xdr:row>
      <xdr:rowOff>733425</xdr:rowOff>
    </xdr:from>
    <xdr:to>
      <xdr:col>18</xdr:col>
      <xdr:colOff>9525</xdr:colOff>
      <xdr:row>150</xdr:row>
      <xdr:rowOff>733425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7458075" y="63922275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162</xdr:row>
      <xdr:rowOff>504825</xdr:rowOff>
    </xdr:from>
    <xdr:to>
      <xdr:col>17</xdr:col>
      <xdr:colOff>228600</xdr:colOff>
      <xdr:row>162</xdr:row>
      <xdr:rowOff>504825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867650" y="68951475"/>
          <a:ext cx="2152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163</xdr:row>
      <xdr:rowOff>1085850</xdr:rowOff>
    </xdr:from>
    <xdr:to>
      <xdr:col>17</xdr:col>
      <xdr:colOff>238125</xdr:colOff>
      <xdr:row>163</xdr:row>
      <xdr:rowOff>1085850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7448550" y="7073265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174</xdr:row>
      <xdr:rowOff>762000</xdr:rowOff>
    </xdr:from>
    <xdr:to>
      <xdr:col>16</xdr:col>
      <xdr:colOff>0</xdr:colOff>
      <xdr:row>174</xdr:row>
      <xdr:rowOff>762000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8086725" y="75657075"/>
          <a:ext cx="1495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316</xdr:row>
      <xdr:rowOff>723900</xdr:rowOff>
    </xdr:from>
    <xdr:to>
      <xdr:col>16</xdr:col>
      <xdr:colOff>200025</xdr:colOff>
      <xdr:row>316</xdr:row>
      <xdr:rowOff>723900</xdr:rowOff>
    </xdr:to>
    <xdr:sp>
      <xdr:nvSpPr>
        <xdr:cNvPr id="13" name="ลูกศรเชื่อมต่อแบบตรง 19"/>
        <xdr:cNvSpPr>
          <a:spLocks/>
        </xdr:cNvSpPr>
      </xdr:nvSpPr>
      <xdr:spPr>
        <a:xfrm>
          <a:off x="8515350" y="138541125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317</xdr:row>
      <xdr:rowOff>1257300</xdr:rowOff>
    </xdr:from>
    <xdr:to>
      <xdr:col>16</xdr:col>
      <xdr:colOff>190500</xdr:colOff>
      <xdr:row>317</xdr:row>
      <xdr:rowOff>1257300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8505825" y="140760450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318</xdr:row>
      <xdr:rowOff>933450</xdr:rowOff>
    </xdr:from>
    <xdr:to>
      <xdr:col>18</xdr:col>
      <xdr:colOff>0</xdr:colOff>
      <xdr:row>318</xdr:row>
      <xdr:rowOff>933450</xdr:rowOff>
    </xdr:to>
    <xdr:sp>
      <xdr:nvSpPr>
        <xdr:cNvPr id="15" name="ลูกศรเชื่อมต่อแบบตรง 22"/>
        <xdr:cNvSpPr>
          <a:spLocks/>
        </xdr:cNvSpPr>
      </xdr:nvSpPr>
      <xdr:spPr>
        <a:xfrm>
          <a:off x="8086725" y="142836900"/>
          <a:ext cx="1952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367</xdr:row>
      <xdr:rowOff>533400</xdr:rowOff>
    </xdr:from>
    <xdr:to>
      <xdr:col>16</xdr:col>
      <xdr:colOff>200025</xdr:colOff>
      <xdr:row>367</xdr:row>
      <xdr:rowOff>533400</xdr:rowOff>
    </xdr:to>
    <xdr:sp>
      <xdr:nvSpPr>
        <xdr:cNvPr id="16" name="ลูกศรเชื่อมต่อแบบตรง 24"/>
        <xdr:cNvSpPr>
          <a:spLocks/>
        </xdr:cNvSpPr>
      </xdr:nvSpPr>
      <xdr:spPr>
        <a:xfrm>
          <a:off x="7877175" y="164077650"/>
          <a:ext cx="1905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397</xdr:row>
      <xdr:rowOff>466725</xdr:rowOff>
    </xdr:from>
    <xdr:to>
      <xdr:col>11</xdr:col>
      <xdr:colOff>200025</xdr:colOff>
      <xdr:row>397</xdr:row>
      <xdr:rowOff>476250</xdr:rowOff>
    </xdr:to>
    <xdr:sp>
      <xdr:nvSpPr>
        <xdr:cNvPr id="17" name="ลูกศรเชื่อมต่อแบบตรง 26"/>
        <xdr:cNvSpPr>
          <a:spLocks/>
        </xdr:cNvSpPr>
      </xdr:nvSpPr>
      <xdr:spPr>
        <a:xfrm flipV="1">
          <a:off x="8486775" y="173916975"/>
          <a:ext cx="209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408</xdr:row>
      <xdr:rowOff>742950</xdr:rowOff>
    </xdr:from>
    <xdr:to>
      <xdr:col>16</xdr:col>
      <xdr:colOff>19050</xdr:colOff>
      <xdr:row>408</xdr:row>
      <xdr:rowOff>742950</xdr:rowOff>
    </xdr:to>
    <xdr:sp>
      <xdr:nvSpPr>
        <xdr:cNvPr id="18" name="ลูกศรเชื่อมต่อแบบตรง 28"/>
        <xdr:cNvSpPr>
          <a:spLocks/>
        </xdr:cNvSpPr>
      </xdr:nvSpPr>
      <xdr:spPr>
        <a:xfrm>
          <a:off x="7658100" y="179651025"/>
          <a:ext cx="1943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396</xdr:row>
      <xdr:rowOff>600075</xdr:rowOff>
    </xdr:from>
    <xdr:to>
      <xdr:col>18</xdr:col>
      <xdr:colOff>0</xdr:colOff>
      <xdr:row>396</xdr:row>
      <xdr:rowOff>600075</xdr:rowOff>
    </xdr:to>
    <xdr:sp>
      <xdr:nvSpPr>
        <xdr:cNvPr id="19" name="ลูกศรเชื่อมต่อแบบตรง 8"/>
        <xdr:cNvSpPr>
          <a:spLocks/>
        </xdr:cNvSpPr>
      </xdr:nvSpPr>
      <xdr:spPr>
        <a:xfrm>
          <a:off x="7439025" y="172745400"/>
          <a:ext cx="2600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398</xdr:row>
      <xdr:rowOff>685800</xdr:rowOff>
    </xdr:from>
    <xdr:to>
      <xdr:col>16</xdr:col>
      <xdr:colOff>9525</xdr:colOff>
      <xdr:row>398</xdr:row>
      <xdr:rowOff>695325</xdr:rowOff>
    </xdr:to>
    <xdr:sp>
      <xdr:nvSpPr>
        <xdr:cNvPr id="20" name="ลูกศรเชื่อมต่อแบบตรง 1"/>
        <xdr:cNvSpPr>
          <a:spLocks/>
        </xdr:cNvSpPr>
      </xdr:nvSpPr>
      <xdr:spPr>
        <a:xfrm flipV="1">
          <a:off x="7886700" y="175688625"/>
          <a:ext cx="17049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110</xdr:row>
      <xdr:rowOff>476250</xdr:rowOff>
    </xdr:from>
    <xdr:to>
      <xdr:col>18</xdr:col>
      <xdr:colOff>9525</xdr:colOff>
      <xdr:row>110</xdr:row>
      <xdr:rowOff>476250</xdr:rowOff>
    </xdr:to>
    <xdr:sp>
      <xdr:nvSpPr>
        <xdr:cNvPr id="21" name="ลูกศรเชื่อมต่อแบบตรง 13"/>
        <xdr:cNvSpPr>
          <a:spLocks/>
        </xdr:cNvSpPr>
      </xdr:nvSpPr>
      <xdr:spPr>
        <a:xfrm>
          <a:off x="8077200" y="47196375"/>
          <a:ext cx="1971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111</xdr:row>
      <xdr:rowOff>514350</xdr:rowOff>
    </xdr:from>
    <xdr:to>
      <xdr:col>18</xdr:col>
      <xdr:colOff>0</xdr:colOff>
      <xdr:row>111</xdr:row>
      <xdr:rowOff>514350</xdr:rowOff>
    </xdr:to>
    <xdr:sp>
      <xdr:nvSpPr>
        <xdr:cNvPr id="22" name="ลูกศรเชื่อมต่อแบบตรง 16"/>
        <xdr:cNvSpPr>
          <a:spLocks/>
        </xdr:cNvSpPr>
      </xdr:nvSpPr>
      <xdr:spPr>
        <a:xfrm>
          <a:off x="8067675" y="48310800"/>
          <a:ext cx="1971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136</xdr:row>
      <xdr:rowOff>428625</xdr:rowOff>
    </xdr:from>
    <xdr:to>
      <xdr:col>18</xdr:col>
      <xdr:colOff>9525</xdr:colOff>
      <xdr:row>136</xdr:row>
      <xdr:rowOff>428625</xdr:rowOff>
    </xdr:to>
    <xdr:sp>
      <xdr:nvSpPr>
        <xdr:cNvPr id="23" name="ลูกศรเชื่อมต่อแบบตรง 21"/>
        <xdr:cNvSpPr>
          <a:spLocks/>
        </xdr:cNvSpPr>
      </xdr:nvSpPr>
      <xdr:spPr>
        <a:xfrm>
          <a:off x="8077200" y="55683150"/>
          <a:ext cx="1971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137</xdr:row>
      <xdr:rowOff>495300</xdr:rowOff>
    </xdr:from>
    <xdr:to>
      <xdr:col>18</xdr:col>
      <xdr:colOff>19050</xdr:colOff>
      <xdr:row>137</xdr:row>
      <xdr:rowOff>495300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8924925" y="56826150"/>
          <a:ext cx="1133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138</xdr:row>
      <xdr:rowOff>400050</xdr:rowOff>
    </xdr:from>
    <xdr:to>
      <xdr:col>9</xdr:col>
      <xdr:colOff>9525</xdr:colOff>
      <xdr:row>138</xdr:row>
      <xdr:rowOff>400050</xdr:rowOff>
    </xdr:to>
    <xdr:sp>
      <xdr:nvSpPr>
        <xdr:cNvPr id="25" name="ลูกศรเชื่อมต่อแบบตรง 29"/>
        <xdr:cNvSpPr>
          <a:spLocks/>
        </xdr:cNvSpPr>
      </xdr:nvSpPr>
      <xdr:spPr>
        <a:xfrm>
          <a:off x="7448550" y="5780722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191</xdr:row>
      <xdr:rowOff>438150</xdr:rowOff>
    </xdr:from>
    <xdr:to>
      <xdr:col>9</xdr:col>
      <xdr:colOff>9525</xdr:colOff>
      <xdr:row>191</xdr:row>
      <xdr:rowOff>438150</xdr:rowOff>
    </xdr:to>
    <xdr:sp>
      <xdr:nvSpPr>
        <xdr:cNvPr id="26" name="ลูกศรเชื่อมต่อแบบตรง 31"/>
        <xdr:cNvSpPr>
          <a:spLocks/>
        </xdr:cNvSpPr>
      </xdr:nvSpPr>
      <xdr:spPr>
        <a:xfrm>
          <a:off x="7458075" y="83305650"/>
          <a:ext cx="628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192</xdr:row>
      <xdr:rowOff>381000</xdr:rowOff>
    </xdr:from>
    <xdr:to>
      <xdr:col>17</xdr:col>
      <xdr:colOff>19050</xdr:colOff>
      <xdr:row>192</xdr:row>
      <xdr:rowOff>381000</xdr:rowOff>
    </xdr:to>
    <xdr:sp>
      <xdr:nvSpPr>
        <xdr:cNvPr id="27" name="ลูกศรเชื่อมต่อแบบตรง 33"/>
        <xdr:cNvSpPr>
          <a:spLocks/>
        </xdr:cNvSpPr>
      </xdr:nvSpPr>
      <xdr:spPr>
        <a:xfrm>
          <a:off x="8086725" y="84067650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193</xdr:row>
      <xdr:rowOff>428625</xdr:rowOff>
    </xdr:from>
    <xdr:to>
      <xdr:col>13</xdr:col>
      <xdr:colOff>9525</xdr:colOff>
      <xdr:row>193</xdr:row>
      <xdr:rowOff>447675</xdr:rowOff>
    </xdr:to>
    <xdr:sp>
      <xdr:nvSpPr>
        <xdr:cNvPr id="28" name="ลูกศรเชื่อมต่อแบบตรง 35"/>
        <xdr:cNvSpPr>
          <a:spLocks/>
        </xdr:cNvSpPr>
      </xdr:nvSpPr>
      <xdr:spPr>
        <a:xfrm flipV="1">
          <a:off x="8696325" y="84648675"/>
          <a:ext cx="25717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194</xdr:row>
      <xdr:rowOff>514350</xdr:rowOff>
    </xdr:from>
    <xdr:to>
      <xdr:col>17</xdr:col>
      <xdr:colOff>9525</xdr:colOff>
      <xdr:row>194</xdr:row>
      <xdr:rowOff>514350</xdr:rowOff>
    </xdr:to>
    <xdr:sp>
      <xdr:nvSpPr>
        <xdr:cNvPr id="29" name="ลูกศรเชื่อมต่อแบบตรง 36"/>
        <xdr:cNvSpPr>
          <a:spLocks/>
        </xdr:cNvSpPr>
      </xdr:nvSpPr>
      <xdr:spPr>
        <a:xfrm>
          <a:off x="8077200" y="85601175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195</xdr:row>
      <xdr:rowOff>381000</xdr:rowOff>
    </xdr:from>
    <xdr:to>
      <xdr:col>17</xdr:col>
      <xdr:colOff>9525</xdr:colOff>
      <xdr:row>195</xdr:row>
      <xdr:rowOff>381000</xdr:rowOff>
    </xdr:to>
    <xdr:sp>
      <xdr:nvSpPr>
        <xdr:cNvPr id="30" name="ลูกศรเชื่อมต่อแบบตรง 37"/>
        <xdr:cNvSpPr>
          <a:spLocks/>
        </xdr:cNvSpPr>
      </xdr:nvSpPr>
      <xdr:spPr>
        <a:xfrm>
          <a:off x="8077200" y="86544150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213</xdr:row>
      <xdr:rowOff>533400</xdr:rowOff>
    </xdr:from>
    <xdr:to>
      <xdr:col>17</xdr:col>
      <xdr:colOff>9525</xdr:colOff>
      <xdr:row>213</xdr:row>
      <xdr:rowOff>533400</xdr:rowOff>
    </xdr:to>
    <xdr:sp>
      <xdr:nvSpPr>
        <xdr:cNvPr id="31" name="ลูกศรเชื่อมต่อแบบตรง 38"/>
        <xdr:cNvSpPr>
          <a:spLocks/>
        </xdr:cNvSpPr>
      </xdr:nvSpPr>
      <xdr:spPr>
        <a:xfrm>
          <a:off x="8077200" y="92011500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214</xdr:row>
      <xdr:rowOff>400050</xdr:rowOff>
    </xdr:from>
    <xdr:to>
      <xdr:col>17</xdr:col>
      <xdr:colOff>9525</xdr:colOff>
      <xdr:row>214</xdr:row>
      <xdr:rowOff>400050</xdr:rowOff>
    </xdr:to>
    <xdr:sp>
      <xdr:nvSpPr>
        <xdr:cNvPr id="32" name="ลูกศรเชื่อมต่อแบบตรง 39"/>
        <xdr:cNvSpPr>
          <a:spLocks/>
        </xdr:cNvSpPr>
      </xdr:nvSpPr>
      <xdr:spPr>
        <a:xfrm>
          <a:off x="8077200" y="92954475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381000</xdr:rowOff>
    </xdr:from>
    <xdr:to>
      <xdr:col>17</xdr:col>
      <xdr:colOff>9525</xdr:colOff>
      <xdr:row>215</xdr:row>
      <xdr:rowOff>381000</xdr:rowOff>
    </xdr:to>
    <xdr:sp>
      <xdr:nvSpPr>
        <xdr:cNvPr id="33" name="ลูกศรเชื่อมต่อแบบตรง 40"/>
        <xdr:cNvSpPr>
          <a:spLocks/>
        </xdr:cNvSpPr>
      </xdr:nvSpPr>
      <xdr:spPr>
        <a:xfrm>
          <a:off x="8077200" y="93735525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216</xdr:row>
      <xdr:rowOff>409575</xdr:rowOff>
    </xdr:from>
    <xdr:to>
      <xdr:col>17</xdr:col>
      <xdr:colOff>9525</xdr:colOff>
      <xdr:row>216</xdr:row>
      <xdr:rowOff>409575</xdr:rowOff>
    </xdr:to>
    <xdr:sp>
      <xdr:nvSpPr>
        <xdr:cNvPr id="34" name="ลูกศรเชื่อมต่อแบบตรง 41"/>
        <xdr:cNvSpPr>
          <a:spLocks/>
        </xdr:cNvSpPr>
      </xdr:nvSpPr>
      <xdr:spPr>
        <a:xfrm>
          <a:off x="8077200" y="94564200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250</xdr:row>
      <xdr:rowOff>1143000</xdr:rowOff>
    </xdr:from>
    <xdr:to>
      <xdr:col>12</xdr:col>
      <xdr:colOff>228600</xdr:colOff>
      <xdr:row>250</xdr:row>
      <xdr:rowOff>1143000</xdr:rowOff>
    </xdr:to>
    <xdr:sp>
      <xdr:nvSpPr>
        <xdr:cNvPr id="35" name="ลูกศรเชื่อมต่อแบบตรง 10"/>
        <xdr:cNvSpPr>
          <a:spLocks/>
        </xdr:cNvSpPr>
      </xdr:nvSpPr>
      <xdr:spPr>
        <a:xfrm>
          <a:off x="8486775" y="1085373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251</xdr:row>
      <xdr:rowOff>400050</xdr:rowOff>
    </xdr:from>
    <xdr:to>
      <xdr:col>11</xdr:col>
      <xdr:colOff>47625</xdr:colOff>
      <xdr:row>251</xdr:row>
      <xdr:rowOff>400050</xdr:rowOff>
    </xdr:to>
    <xdr:sp>
      <xdr:nvSpPr>
        <xdr:cNvPr id="36" name="ลูกศรเชื่อมต่อแบบตรง 18"/>
        <xdr:cNvSpPr>
          <a:spLocks/>
        </xdr:cNvSpPr>
      </xdr:nvSpPr>
      <xdr:spPr>
        <a:xfrm>
          <a:off x="8229600" y="109794675"/>
          <a:ext cx="314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252</xdr:row>
      <xdr:rowOff>895350</xdr:rowOff>
    </xdr:from>
    <xdr:to>
      <xdr:col>11</xdr:col>
      <xdr:colOff>200025</xdr:colOff>
      <xdr:row>252</xdr:row>
      <xdr:rowOff>895350</xdr:rowOff>
    </xdr:to>
    <xdr:sp>
      <xdr:nvSpPr>
        <xdr:cNvPr id="37" name="ลูกศรเชื่อมต่อแบบตรง 23"/>
        <xdr:cNvSpPr>
          <a:spLocks/>
        </xdr:cNvSpPr>
      </xdr:nvSpPr>
      <xdr:spPr>
        <a:xfrm>
          <a:off x="8058150" y="111290100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249</xdr:row>
      <xdr:rowOff>419100</xdr:rowOff>
    </xdr:from>
    <xdr:to>
      <xdr:col>17</xdr:col>
      <xdr:colOff>209550</xdr:colOff>
      <xdr:row>249</xdr:row>
      <xdr:rowOff>419100</xdr:rowOff>
    </xdr:to>
    <xdr:sp>
      <xdr:nvSpPr>
        <xdr:cNvPr id="38" name="ลูกศรเชื่อมต่อแบบตรง 30"/>
        <xdr:cNvSpPr>
          <a:spLocks/>
        </xdr:cNvSpPr>
      </xdr:nvSpPr>
      <xdr:spPr>
        <a:xfrm>
          <a:off x="7448550" y="106860975"/>
          <a:ext cx="2552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263</xdr:row>
      <xdr:rowOff>657225</xdr:rowOff>
    </xdr:from>
    <xdr:to>
      <xdr:col>16</xdr:col>
      <xdr:colOff>28575</xdr:colOff>
      <xdr:row>263</xdr:row>
      <xdr:rowOff>657225</xdr:rowOff>
    </xdr:to>
    <xdr:sp>
      <xdr:nvSpPr>
        <xdr:cNvPr id="39" name="ลูกศรเชื่อมต่อแบบตรง 32"/>
        <xdr:cNvSpPr>
          <a:spLocks/>
        </xdr:cNvSpPr>
      </xdr:nvSpPr>
      <xdr:spPr>
        <a:xfrm>
          <a:off x="9124950" y="115300125"/>
          <a:ext cx="485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264</xdr:row>
      <xdr:rowOff>314325</xdr:rowOff>
    </xdr:from>
    <xdr:to>
      <xdr:col>18</xdr:col>
      <xdr:colOff>28575</xdr:colOff>
      <xdr:row>264</xdr:row>
      <xdr:rowOff>314325</xdr:rowOff>
    </xdr:to>
    <xdr:sp>
      <xdr:nvSpPr>
        <xdr:cNvPr id="40" name="ลูกศรเชื่อมต่อแบบตรง 34"/>
        <xdr:cNvSpPr>
          <a:spLocks/>
        </xdr:cNvSpPr>
      </xdr:nvSpPr>
      <xdr:spPr>
        <a:xfrm>
          <a:off x="7429500" y="116452650"/>
          <a:ext cx="2638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265</xdr:row>
      <xdr:rowOff>276225</xdr:rowOff>
    </xdr:from>
    <xdr:to>
      <xdr:col>18</xdr:col>
      <xdr:colOff>19050</xdr:colOff>
      <xdr:row>265</xdr:row>
      <xdr:rowOff>276225</xdr:rowOff>
    </xdr:to>
    <xdr:sp>
      <xdr:nvSpPr>
        <xdr:cNvPr id="41" name="ลูกศรเชื่อมต่อแบบตรง 42"/>
        <xdr:cNvSpPr>
          <a:spLocks/>
        </xdr:cNvSpPr>
      </xdr:nvSpPr>
      <xdr:spPr>
        <a:xfrm>
          <a:off x="7419975" y="116947950"/>
          <a:ext cx="2638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266</xdr:row>
      <xdr:rowOff>390525</xdr:rowOff>
    </xdr:from>
    <xdr:to>
      <xdr:col>18</xdr:col>
      <xdr:colOff>19050</xdr:colOff>
      <xdr:row>266</xdr:row>
      <xdr:rowOff>390525</xdr:rowOff>
    </xdr:to>
    <xdr:sp>
      <xdr:nvSpPr>
        <xdr:cNvPr id="42" name="ลูกศรเชื่อมต่อแบบตรง 43"/>
        <xdr:cNvSpPr>
          <a:spLocks/>
        </xdr:cNvSpPr>
      </xdr:nvSpPr>
      <xdr:spPr>
        <a:xfrm>
          <a:off x="7419975" y="117595650"/>
          <a:ext cx="2638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278</xdr:row>
      <xdr:rowOff>628650</xdr:rowOff>
    </xdr:from>
    <xdr:to>
      <xdr:col>9</xdr:col>
      <xdr:colOff>38100</xdr:colOff>
      <xdr:row>278</xdr:row>
      <xdr:rowOff>638175</xdr:rowOff>
    </xdr:to>
    <xdr:sp>
      <xdr:nvSpPr>
        <xdr:cNvPr id="43" name="ลูกศรเชื่อมต่อแบบตรง 44"/>
        <xdr:cNvSpPr>
          <a:spLocks/>
        </xdr:cNvSpPr>
      </xdr:nvSpPr>
      <xdr:spPr>
        <a:xfrm flipV="1">
          <a:off x="7610475" y="121548525"/>
          <a:ext cx="5048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279</xdr:row>
      <xdr:rowOff>876300</xdr:rowOff>
    </xdr:from>
    <xdr:to>
      <xdr:col>18</xdr:col>
      <xdr:colOff>28575</xdr:colOff>
      <xdr:row>279</xdr:row>
      <xdr:rowOff>885825</xdr:rowOff>
    </xdr:to>
    <xdr:sp>
      <xdr:nvSpPr>
        <xdr:cNvPr id="44" name="ลูกศรเชื่อมต่อแบบตรง 45"/>
        <xdr:cNvSpPr>
          <a:spLocks/>
        </xdr:cNvSpPr>
      </xdr:nvSpPr>
      <xdr:spPr>
        <a:xfrm>
          <a:off x="9296400" y="123243975"/>
          <a:ext cx="7715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280</xdr:row>
      <xdr:rowOff>866775</xdr:rowOff>
    </xdr:from>
    <xdr:to>
      <xdr:col>18</xdr:col>
      <xdr:colOff>38100</xdr:colOff>
      <xdr:row>280</xdr:row>
      <xdr:rowOff>876300</xdr:rowOff>
    </xdr:to>
    <xdr:sp>
      <xdr:nvSpPr>
        <xdr:cNvPr id="45" name="ลูกศรเชื่อมต่อแบบตรง 46"/>
        <xdr:cNvSpPr>
          <a:spLocks/>
        </xdr:cNvSpPr>
      </xdr:nvSpPr>
      <xdr:spPr>
        <a:xfrm>
          <a:off x="9305925" y="124701300"/>
          <a:ext cx="7715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281</xdr:row>
      <xdr:rowOff>685800</xdr:rowOff>
    </xdr:from>
    <xdr:to>
      <xdr:col>11</xdr:col>
      <xdr:colOff>38100</xdr:colOff>
      <xdr:row>281</xdr:row>
      <xdr:rowOff>695325</xdr:rowOff>
    </xdr:to>
    <xdr:sp>
      <xdr:nvSpPr>
        <xdr:cNvPr id="46" name="ลูกศรเชื่อมต่อแบบตรง 47"/>
        <xdr:cNvSpPr>
          <a:spLocks/>
        </xdr:cNvSpPr>
      </xdr:nvSpPr>
      <xdr:spPr>
        <a:xfrm>
          <a:off x="7858125" y="126120525"/>
          <a:ext cx="6762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292</xdr:row>
      <xdr:rowOff>476250</xdr:rowOff>
    </xdr:from>
    <xdr:to>
      <xdr:col>10</xdr:col>
      <xdr:colOff>19050</xdr:colOff>
      <xdr:row>292</xdr:row>
      <xdr:rowOff>476250</xdr:rowOff>
    </xdr:to>
    <xdr:sp>
      <xdr:nvSpPr>
        <xdr:cNvPr id="47" name="ลูกศรเชื่อมต่อแบบตรง 48"/>
        <xdr:cNvSpPr>
          <a:spLocks/>
        </xdr:cNvSpPr>
      </xdr:nvSpPr>
      <xdr:spPr>
        <a:xfrm>
          <a:off x="7867650" y="130035300"/>
          <a:ext cx="438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293</xdr:row>
      <xdr:rowOff>819150</xdr:rowOff>
    </xdr:from>
    <xdr:to>
      <xdr:col>17</xdr:col>
      <xdr:colOff>209550</xdr:colOff>
      <xdr:row>293</xdr:row>
      <xdr:rowOff>819150</xdr:rowOff>
    </xdr:to>
    <xdr:sp>
      <xdr:nvSpPr>
        <xdr:cNvPr id="48" name="ลูกศรเชื่อมต่อแบบตรง 49"/>
        <xdr:cNvSpPr>
          <a:spLocks/>
        </xdr:cNvSpPr>
      </xdr:nvSpPr>
      <xdr:spPr>
        <a:xfrm>
          <a:off x="9563100" y="131454525"/>
          <a:ext cx="438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330</xdr:row>
      <xdr:rowOff>514350</xdr:rowOff>
    </xdr:from>
    <xdr:to>
      <xdr:col>16</xdr:col>
      <xdr:colOff>0</xdr:colOff>
      <xdr:row>330</xdr:row>
      <xdr:rowOff>523875</xdr:rowOff>
    </xdr:to>
    <xdr:sp>
      <xdr:nvSpPr>
        <xdr:cNvPr id="49" name="ลูกศรเชื่อมต่อแบบตรง 50"/>
        <xdr:cNvSpPr>
          <a:spLocks/>
        </xdr:cNvSpPr>
      </xdr:nvSpPr>
      <xdr:spPr>
        <a:xfrm flipV="1">
          <a:off x="9153525" y="147132675"/>
          <a:ext cx="4286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331</xdr:row>
      <xdr:rowOff>314325</xdr:rowOff>
    </xdr:from>
    <xdr:to>
      <xdr:col>12</xdr:col>
      <xdr:colOff>38100</xdr:colOff>
      <xdr:row>331</xdr:row>
      <xdr:rowOff>333375</xdr:rowOff>
    </xdr:to>
    <xdr:sp>
      <xdr:nvSpPr>
        <xdr:cNvPr id="50" name="ลูกศรเชื่อมต่อแบบตรง 51"/>
        <xdr:cNvSpPr>
          <a:spLocks/>
        </xdr:cNvSpPr>
      </xdr:nvSpPr>
      <xdr:spPr>
        <a:xfrm>
          <a:off x="8477250" y="148008975"/>
          <a:ext cx="26670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332</xdr:row>
      <xdr:rowOff>304800</xdr:rowOff>
    </xdr:from>
    <xdr:to>
      <xdr:col>16</xdr:col>
      <xdr:colOff>0</xdr:colOff>
      <xdr:row>332</xdr:row>
      <xdr:rowOff>314325</xdr:rowOff>
    </xdr:to>
    <xdr:sp>
      <xdr:nvSpPr>
        <xdr:cNvPr id="51" name="ลูกศรเชื่อมต่อแบบตรง 52"/>
        <xdr:cNvSpPr>
          <a:spLocks/>
        </xdr:cNvSpPr>
      </xdr:nvSpPr>
      <xdr:spPr>
        <a:xfrm flipV="1">
          <a:off x="9153525" y="149532975"/>
          <a:ext cx="4286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350</xdr:row>
      <xdr:rowOff>552450</xdr:rowOff>
    </xdr:from>
    <xdr:to>
      <xdr:col>18</xdr:col>
      <xdr:colOff>19050</xdr:colOff>
      <xdr:row>350</xdr:row>
      <xdr:rowOff>552450</xdr:rowOff>
    </xdr:to>
    <xdr:sp>
      <xdr:nvSpPr>
        <xdr:cNvPr id="52" name="ลูกศรเชื่อมต่อแบบตรง 53"/>
        <xdr:cNvSpPr>
          <a:spLocks/>
        </xdr:cNvSpPr>
      </xdr:nvSpPr>
      <xdr:spPr>
        <a:xfrm>
          <a:off x="7419975" y="155628975"/>
          <a:ext cx="2638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351</xdr:row>
      <xdr:rowOff>247650</xdr:rowOff>
    </xdr:from>
    <xdr:to>
      <xdr:col>13</xdr:col>
      <xdr:colOff>28575</xdr:colOff>
      <xdr:row>351</xdr:row>
      <xdr:rowOff>247650</xdr:rowOff>
    </xdr:to>
    <xdr:sp>
      <xdr:nvSpPr>
        <xdr:cNvPr id="53" name="ลูกศรเชื่อมต่อแบบตรง 54"/>
        <xdr:cNvSpPr>
          <a:spLocks/>
        </xdr:cNvSpPr>
      </xdr:nvSpPr>
      <xdr:spPr>
        <a:xfrm>
          <a:off x="8258175" y="156400500"/>
          <a:ext cx="714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352</xdr:row>
      <xdr:rowOff>285750</xdr:rowOff>
    </xdr:from>
    <xdr:to>
      <xdr:col>10</xdr:col>
      <xdr:colOff>38100</xdr:colOff>
      <xdr:row>352</xdr:row>
      <xdr:rowOff>295275</xdr:rowOff>
    </xdr:to>
    <xdr:sp>
      <xdr:nvSpPr>
        <xdr:cNvPr id="54" name="ลูกศรเชื่อมต่อแบบตรง 55"/>
        <xdr:cNvSpPr>
          <a:spLocks/>
        </xdr:cNvSpPr>
      </xdr:nvSpPr>
      <xdr:spPr>
        <a:xfrm flipV="1">
          <a:off x="7448550" y="157753050"/>
          <a:ext cx="8763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353</xdr:row>
      <xdr:rowOff>285750</xdr:rowOff>
    </xdr:from>
    <xdr:to>
      <xdr:col>9</xdr:col>
      <xdr:colOff>57150</xdr:colOff>
      <xdr:row>353</xdr:row>
      <xdr:rowOff>285750</xdr:rowOff>
    </xdr:to>
    <xdr:sp>
      <xdr:nvSpPr>
        <xdr:cNvPr id="55" name="ลูกศรเชื่อมต่อแบบตรง 56"/>
        <xdr:cNvSpPr>
          <a:spLocks/>
        </xdr:cNvSpPr>
      </xdr:nvSpPr>
      <xdr:spPr>
        <a:xfrm>
          <a:off x="7439025" y="159286575"/>
          <a:ext cx="695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91</xdr:row>
      <xdr:rowOff>314325</xdr:rowOff>
    </xdr:from>
    <xdr:to>
      <xdr:col>13</xdr:col>
      <xdr:colOff>9525</xdr:colOff>
      <xdr:row>91</xdr:row>
      <xdr:rowOff>314325</xdr:rowOff>
    </xdr:to>
    <xdr:sp>
      <xdr:nvSpPr>
        <xdr:cNvPr id="56" name="ลูกศรเชื่อมต่อแบบตรง 57"/>
        <xdr:cNvSpPr>
          <a:spLocks/>
        </xdr:cNvSpPr>
      </xdr:nvSpPr>
      <xdr:spPr>
        <a:xfrm>
          <a:off x="7448550" y="40281225"/>
          <a:ext cx="1504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504825</xdr:rowOff>
    </xdr:from>
    <xdr:to>
      <xdr:col>14</xdr:col>
      <xdr:colOff>9525</xdr:colOff>
      <xdr:row>92</xdr:row>
      <xdr:rowOff>504825</xdr:rowOff>
    </xdr:to>
    <xdr:sp>
      <xdr:nvSpPr>
        <xdr:cNvPr id="57" name="ลูกศรเชื่อมต่อแบบตรง 59"/>
        <xdr:cNvSpPr>
          <a:spLocks/>
        </xdr:cNvSpPr>
      </xdr:nvSpPr>
      <xdr:spPr>
        <a:xfrm>
          <a:off x="7448550" y="41071800"/>
          <a:ext cx="1714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371475</xdr:rowOff>
    </xdr:from>
    <xdr:to>
      <xdr:col>13</xdr:col>
      <xdr:colOff>9525</xdr:colOff>
      <xdr:row>93</xdr:row>
      <xdr:rowOff>371475</xdr:rowOff>
    </xdr:to>
    <xdr:sp>
      <xdr:nvSpPr>
        <xdr:cNvPr id="58" name="ลูกศรเชื่อมต่อแบบตรง 60"/>
        <xdr:cNvSpPr>
          <a:spLocks/>
        </xdr:cNvSpPr>
      </xdr:nvSpPr>
      <xdr:spPr>
        <a:xfrm>
          <a:off x="7448550" y="42043350"/>
          <a:ext cx="1504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409</xdr:row>
      <xdr:rowOff>400050</xdr:rowOff>
    </xdr:from>
    <xdr:to>
      <xdr:col>9</xdr:col>
      <xdr:colOff>19050</xdr:colOff>
      <xdr:row>409</xdr:row>
      <xdr:rowOff>400050</xdr:rowOff>
    </xdr:to>
    <xdr:sp>
      <xdr:nvSpPr>
        <xdr:cNvPr id="59" name="ลูกศรเชื่อมต่อแบบตรง 66"/>
        <xdr:cNvSpPr>
          <a:spLocks/>
        </xdr:cNvSpPr>
      </xdr:nvSpPr>
      <xdr:spPr>
        <a:xfrm>
          <a:off x="7867650" y="180879750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409</xdr:row>
      <xdr:rowOff>409575</xdr:rowOff>
    </xdr:from>
    <xdr:to>
      <xdr:col>7</xdr:col>
      <xdr:colOff>19050</xdr:colOff>
      <xdr:row>409</xdr:row>
      <xdr:rowOff>409575</xdr:rowOff>
    </xdr:to>
    <xdr:sp>
      <xdr:nvSpPr>
        <xdr:cNvPr id="60" name="ลูกศรเชื่อมต่อแบบตรง 67"/>
        <xdr:cNvSpPr>
          <a:spLocks/>
        </xdr:cNvSpPr>
      </xdr:nvSpPr>
      <xdr:spPr>
        <a:xfrm>
          <a:off x="7448550" y="18088927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409</xdr:row>
      <xdr:rowOff>409575</xdr:rowOff>
    </xdr:from>
    <xdr:to>
      <xdr:col>16</xdr:col>
      <xdr:colOff>200025</xdr:colOff>
      <xdr:row>409</xdr:row>
      <xdr:rowOff>409575</xdr:rowOff>
    </xdr:to>
    <xdr:sp>
      <xdr:nvSpPr>
        <xdr:cNvPr id="61" name="ลูกศรเชื่อมต่อแบบตรง 69"/>
        <xdr:cNvSpPr>
          <a:spLocks/>
        </xdr:cNvSpPr>
      </xdr:nvSpPr>
      <xdr:spPr>
        <a:xfrm>
          <a:off x="9144000" y="18088927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410</xdr:row>
      <xdr:rowOff>590550</xdr:rowOff>
    </xdr:from>
    <xdr:to>
      <xdr:col>18</xdr:col>
      <xdr:colOff>28575</xdr:colOff>
      <xdr:row>410</xdr:row>
      <xdr:rowOff>590550</xdr:rowOff>
    </xdr:to>
    <xdr:sp>
      <xdr:nvSpPr>
        <xdr:cNvPr id="62" name="ลูกศรเชื่อมต่อแบบตรง 71"/>
        <xdr:cNvSpPr>
          <a:spLocks/>
        </xdr:cNvSpPr>
      </xdr:nvSpPr>
      <xdr:spPr>
        <a:xfrm>
          <a:off x="7448550" y="181870350"/>
          <a:ext cx="2619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352425</xdr:rowOff>
    </xdr:from>
    <xdr:to>
      <xdr:col>13</xdr:col>
      <xdr:colOff>0</xdr:colOff>
      <xdr:row>8</xdr:row>
      <xdr:rowOff>352425</xdr:rowOff>
    </xdr:to>
    <xdr:sp>
      <xdr:nvSpPr>
        <xdr:cNvPr id="63" name="ลูกศรเชื่อมต่อแบบตรง 58"/>
        <xdr:cNvSpPr>
          <a:spLocks/>
        </xdr:cNvSpPr>
      </xdr:nvSpPr>
      <xdr:spPr>
        <a:xfrm>
          <a:off x="8286750" y="2486025"/>
          <a:ext cx="657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209550</xdr:rowOff>
    </xdr:from>
    <xdr:to>
      <xdr:col>13</xdr:col>
      <xdr:colOff>9525</xdr:colOff>
      <xdr:row>9</xdr:row>
      <xdr:rowOff>209550</xdr:rowOff>
    </xdr:to>
    <xdr:sp>
      <xdr:nvSpPr>
        <xdr:cNvPr id="64" name="ลูกศรเชื่อมต่อแบบตรง 62"/>
        <xdr:cNvSpPr>
          <a:spLocks/>
        </xdr:cNvSpPr>
      </xdr:nvSpPr>
      <xdr:spPr>
        <a:xfrm>
          <a:off x="8505825" y="33813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10</xdr:row>
      <xdr:rowOff>457200</xdr:rowOff>
    </xdr:from>
    <xdr:to>
      <xdr:col>13</xdr:col>
      <xdr:colOff>19050</xdr:colOff>
      <xdr:row>10</xdr:row>
      <xdr:rowOff>457200</xdr:rowOff>
    </xdr:to>
    <xdr:sp>
      <xdr:nvSpPr>
        <xdr:cNvPr id="65" name="ลูกศรเชื่อมต่อแบบตรง 64"/>
        <xdr:cNvSpPr>
          <a:spLocks/>
        </xdr:cNvSpPr>
      </xdr:nvSpPr>
      <xdr:spPr>
        <a:xfrm>
          <a:off x="8067675" y="4162425"/>
          <a:ext cx="89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11</xdr:row>
      <xdr:rowOff>552450</xdr:rowOff>
    </xdr:from>
    <xdr:to>
      <xdr:col>13</xdr:col>
      <xdr:colOff>200025</xdr:colOff>
      <xdr:row>11</xdr:row>
      <xdr:rowOff>552450</xdr:rowOff>
    </xdr:to>
    <xdr:sp>
      <xdr:nvSpPr>
        <xdr:cNvPr id="66" name="ลูกศรเชื่อมต่อแบบตรง 68"/>
        <xdr:cNvSpPr>
          <a:spLocks/>
        </xdr:cNvSpPr>
      </xdr:nvSpPr>
      <xdr:spPr>
        <a:xfrm>
          <a:off x="8277225" y="5257800"/>
          <a:ext cx="866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295275</xdr:rowOff>
    </xdr:from>
    <xdr:to>
      <xdr:col>12</xdr:col>
      <xdr:colOff>228600</xdr:colOff>
      <xdr:row>12</xdr:row>
      <xdr:rowOff>295275</xdr:rowOff>
    </xdr:to>
    <xdr:sp>
      <xdr:nvSpPr>
        <xdr:cNvPr id="67" name="ลูกศรเชื่อมต่อแบบตรง 72"/>
        <xdr:cNvSpPr>
          <a:spLocks/>
        </xdr:cNvSpPr>
      </xdr:nvSpPr>
      <xdr:spPr>
        <a:xfrm>
          <a:off x="7877175" y="6067425"/>
          <a:ext cx="1057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13</xdr:row>
      <xdr:rowOff>400050</xdr:rowOff>
    </xdr:from>
    <xdr:to>
      <xdr:col>13</xdr:col>
      <xdr:colOff>0</xdr:colOff>
      <xdr:row>13</xdr:row>
      <xdr:rowOff>400050</xdr:rowOff>
    </xdr:to>
    <xdr:sp>
      <xdr:nvSpPr>
        <xdr:cNvPr id="68" name="ลูกศรเชื่อมต่อแบบตรง 74"/>
        <xdr:cNvSpPr>
          <a:spLocks/>
        </xdr:cNvSpPr>
      </xdr:nvSpPr>
      <xdr:spPr>
        <a:xfrm>
          <a:off x="8277225" y="6705600"/>
          <a:ext cx="666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333375</xdr:rowOff>
    </xdr:from>
    <xdr:to>
      <xdr:col>14</xdr:col>
      <xdr:colOff>0</xdr:colOff>
      <xdr:row>14</xdr:row>
      <xdr:rowOff>333375</xdr:rowOff>
    </xdr:to>
    <xdr:sp>
      <xdr:nvSpPr>
        <xdr:cNvPr id="69" name="ลูกศรเชื่อมต่อแบบตรง 76"/>
        <xdr:cNvSpPr>
          <a:spLocks/>
        </xdr:cNvSpPr>
      </xdr:nvSpPr>
      <xdr:spPr>
        <a:xfrm>
          <a:off x="8496300" y="7677150"/>
          <a:ext cx="657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24</xdr:row>
      <xdr:rowOff>466725</xdr:rowOff>
    </xdr:from>
    <xdr:to>
      <xdr:col>17</xdr:col>
      <xdr:colOff>0</xdr:colOff>
      <xdr:row>24</xdr:row>
      <xdr:rowOff>466725</xdr:rowOff>
    </xdr:to>
    <xdr:sp>
      <xdr:nvSpPr>
        <xdr:cNvPr id="70" name="ลูกศรเชื่อมต่อแบบตรง 78"/>
        <xdr:cNvSpPr>
          <a:spLocks/>
        </xdr:cNvSpPr>
      </xdr:nvSpPr>
      <xdr:spPr>
        <a:xfrm>
          <a:off x="9144000" y="11010900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504825</xdr:rowOff>
    </xdr:from>
    <xdr:to>
      <xdr:col>17</xdr:col>
      <xdr:colOff>9525</xdr:colOff>
      <xdr:row>25</xdr:row>
      <xdr:rowOff>504825</xdr:rowOff>
    </xdr:to>
    <xdr:sp>
      <xdr:nvSpPr>
        <xdr:cNvPr id="71" name="ลูกศรเชื่อมต่อแบบตรง 79"/>
        <xdr:cNvSpPr>
          <a:spLocks/>
        </xdr:cNvSpPr>
      </xdr:nvSpPr>
      <xdr:spPr>
        <a:xfrm>
          <a:off x="9153525" y="12115800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495300</xdr:rowOff>
    </xdr:from>
    <xdr:to>
      <xdr:col>17</xdr:col>
      <xdr:colOff>9525</xdr:colOff>
      <xdr:row>26</xdr:row>
      <xdr:rowOff>495300</xdr:rowOff>
    </xdr:to>
    <xdr:sp>
      <xdr:nvSpPr>
        <xdr:cNvPr id="72" name="ลูกศรเชื่อมต่อแบบตรง 80"/>
        <xdr:cNvSpPr>
          <a:spLocks/>
        </xdr:cNvSpPr>
      </xdr:nvSpPr>
      <xdr:spPr>
        <a:xfrm>
          <a:off x="9153525" y="13106400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27</xdr:row>
      <xdr:rowOff>533400</xdr:rowOff>
    </xdr:from>
    <xdr:to>
      <xdr:col>13</xdr:col>
      <xdr:colOff>9525</xdr:colOff>
      <xdr:row>27</xdr:row>
      <xdr:rowOff>533400</xdr:rowOff>
    </xdr:to>
    <xdr:sp>
      <xdr:nvSpPr>
        <xdr:cNvPr id="73" name="ลูกศรเชื่อมต่อแบบตรง 82"/>
        <xdr:cNvSpPr>
          <a:spLocks/>
        </xdr:cNvSpPr>
      </xdr:nvSpPr>
      <xdr:spPr>
        <a:xfrm>
          <a:off x="8486775" y="14144625"/>
          <a:ext cx="466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485775</xdr:rowOff>
    </xdr:from>
    <xdr:to>
      <xdr:col>17</xdr:col>
      <xdr:colOff>219075</xdr:colOff>
      <xdr:row>28</xdr:row>
      <xdr:rowOff>485775</xdr:rowOff>
    </xdr:to>
    <xdr:sp>
      <xdr:nvSpPr>
        <xdr:cNvPr id="74" name="ลูกศรเชื่อมต่อแบบตรง 83"/>
        <xdr:cNvSpPr>
          <a:spLocks/>
        </xdr:cNvSpPr>
      </xdr:nvSpPr>
      <xdr:spPr>
        <a:xfrm>
          <a:off x="9363075" y="15097125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466725</xdr:rowOff>
    </xdr:from>
    <xdr:to>
      <xdr:col>17</xdr:col>
      <xdr:colOff>9525</xdr:colOff>
      <xdr:row>29</xdr:row>
      <xdr:rowOff>466725</xdr:rowOff>
    </xdr:to>
    <xdr:sp>
      <xdr:nvSpPr>
        <xdr:cNvPr id="75" name="ลูกศรเชื่อมต่อแบบตรง 84"/>
        <xdr:cNvSpPr>
          <a:spLocks/>
        </xdr:cNvSpPr>
      </xdr:nvSpPr>
      <xdr:spPr>
        <a:xfrm>
          <a:off x="9153525" y="16078200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485775</xdr:rowOff>
    </xdr:from>
    <xdr:to>
      <xdr:col>17</xdr:col>
      <xdr:colOff>0</xdr:colOff>
      <xdr:row>39</xdr:row>
      <xdr:rowOff>485775</xdr:rowOff>
    </xdr:to>
    <xdr:sp>
      <xdr:nvSpPr>
        <xdr:cNvPr id="76" name="ลูกศรเชื่อมต่อแบบตรง 86"/>
        <xdr:cNvSpPr>
          <a:spLocks/>
        </xdr:cNvSpPr>
      </xdr:nvSpPr>
      <xdr:spPr>
        <a:xfrm>
          <a:off x="9153525" y="1947862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476250</xdr:rowOff>
    </xdr:from>
    <xdr:to>
      <xdr:col>17</xdr:col>
      <xdr:colOff>0</xdr:colOff>
      <xdr:row>40</xdr:row>
      <xdr:rowOff>476250</xdr:rowOff>
    </xdr:to>
    <xdr:sp>
      <xdr:nvSpPr>
        <xdr:cNvPr id="77" name="ลูกศรเชื่อมต่อแบบตรง 87"/>
        <xdr:cNvSpPr>
          <a:spLocks/>
        </xdr:cNvSpPr>
      </xdr:nvSpPr>
      <xdr:spPr>
        <a:xfrm>
          <a:off x="9153525" y="20535900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41</xdr:row>
      <xdr:rowOff>552450</xdr:rowOff>
    </xdr:from>
    <xdr:to>
      <xdr:col>16</xdr:col>
      <xdr:colOff>200025</xdr:colOff>
      <xdr:row>41</xdr:row>
      <xdr:rowOff>552450</xdr:rowOff>
    </xdr:to>
    <xdr:sp>
      <xdr:nvSpPr>
        <xdr:cNvPr id="78" name="ลูกศรเชื่อมต่อแบบตรง 88"/>
        <xdr:cNvSpPr>
          <a:spLocks/>
        </xdr:cNvSpPr>
      </xdr:nvSpPr>
      <xdr:spPr>
        <a:xfrm>
          <a:off x="9144000" y="2161222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42</xdr:row>
      <xdr:rowOff>400050</xdr:rowOff>
    </xdr:from>
    <xdr:to>
      <xdr:col>15</xdr:col>
      <xdr:colOff>19050</xdr:colOff>
      <xdr:row>42</xdr:row>
      <xdr:rowOff>400050</xdr:rowOff>
    </xdr:to>
    <xdr:sp>
      <xdr:nvSpPr>
        <xdr:cNvPr id="79" name="ลูกศรเชื่อมต่อแบบตรง 89"/>
        <xdr:cNvSpPr>
          <a:spLocks/>
        </xdr:cNvSpPr>
      </xdr:nvSpPr>
      <xdr:spPr>
        <a:xfrm>
          <a:off x="8486775" y="22459950"/>
          <a:ext cx="89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390525</xdr:rowOff>
    </xdr:from>
    <xdr:to>
      <xdr:col>17</xdr:col>
      <xdr:colOff>0</xdr:colOff>
      <xdr:row>43</xdr:row>
      <xdr:rowOff>390525</xdr:rowOff>
    </xdr:to>
    <xdr:sp>
      <xdr:nvSpPr>
        <xdr:cNvPr id="80" name="ลูกศรเชื่อมต่อแบบตรง 91"/>
        <xdr:cNvSpPr>
          <a:spLocks/>
        </xdr:cNvSpPr>
      </xdr:nvSpPr>
      <xdr:spPr>
        <a:xfrm>
          <a:off x="9153525" y="2326957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54</xdr:row>
      <xdr:rowOff>447675</xdr:rowOff>
    </xdr:from>
    <xdr:to>
      <xdr:col>16</xdr:col>
      <xdr:colOff>0</xdr:colOff>
      <xdr:row>54</xdr:row>
      <xdr:rowOff>447675</xdr:rowOff>
    </xdr:to>
    <xdr:sp>
      <xdr:nvSpPr>
        <xdr:cNvPr id="81" name="ลูกศรเชื่อมต่อแบบตรง 93"/>
        <xdr:cNvSpPr>
          <a:spLocks/>
        </xdr:cNvSpPr>
      </xdr:nvSpPr>
      <xdr:spPr>
        <a:xfrm>
          <a:off x="8696325" y="26670000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438150</xdr:rowOff>
    </xdr:from>
    <xdr:to>
      <xdr:col>16</xdr:col>
      <xdr:colOff>9525</xdr:colOff>
      <xdr:row>55</xdr:row>
      <xdr:rowOff>438150</xdr:rowOff>
    </xdr:to>
    <xdr:sp>
      <xdr:nvSpPr>
        <xdr:cNvPr id="82" name="ลูกศรเชื่อมต่อแบบตรง 94"/>
        <xdr:cNvSpPr>
          <a:spLocks/>
        </xdr:cNvSpPr>
      </xdr:nvSpPr>
      <xdr:spPr>
        <a:xfrm>
          <a:off x="8705850" y="27660600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676275</xdr:rowOff>
    </xdr:from>
    <xdr:to>
      <xdr:col>17</xdr:col>
      <xdr:colOff>38100</xdr:colOff>
      <xdr:row>56</xdr:row>
      <xdr:rowOff>676275</xdr:rowOff>
    </xdr:to>
    <xdr:sp>
      <xdr:nvSpPr>
        <xdr:cNvPr id="83" name="ลูกศรเชื่อมต่อแบบตรง 95"/>
        <xdr:cNvSpPr>
          <a:spLocks/>
        </xdr:cNvSpPr>
      </xdr:nvSpPr>
      <xdr:spPr>
        <a:xfrm>
          <a:off x="8943975" y="28813125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78</xdr:row>
      <xdr:rowOff>295275</xdr:rowOff>
    </xdr:from>
    <xdr:to>
      <xdr:col>11</xdr:col>
      <xdr:colOff>0</xdr:colOff>
      <xdr:row>78</xdr:row>
      <xdr:rowOff>304800</xdr:rowOff>
    </xdr:to>
    <xdr:sp>
      <xdr:nvSpPr>
        <xdr:cNvPr id="84" name="ลูกศรเชื่อมต่อแบบตรง 27"/>
        <xdr:cNvSpPr>
          <a:spLocks/>
        </xdr:cNvSpPr>
      </xdr:nvSpPr>
      <xdr:spPr>
        <a:xfrm flipV="1">
          <a:off x="7448550" y="35413950"/>
          <a:ext cx="1047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89</xdr:row>
      <xdr:rowOff>419100</xdr:rowOff>
    </xdr:from>
    <xdr:to>
      <xdr:col>15</xdr:col>
      <xdr:colOff>38100</xdr:colOff>
      <xdr:row>89</xdr:row>
      <xdr:rowOff>419100</xdr:rowOff>
    </xdr:to>
    <xdr:sp>
      <xdr:nvSpPr>
        <xdr:cNvPr id="85" name="ลูกศรเชื่อมต่อแบบตรง 61"/>
        <xdr:cNvSpPr>
          <a:spLocks/>
        </xdr:cNvSpPr>
      </xdr:nvSpPr>
      <xdr:spPr>
        <a:xfrm>
          <a:off x="7867650" y="38985825"/>
          <a:ext cx="1533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304800</xdr:rowOff>
    </xdr:from>
    <xdr:to>
      <xdr:col>15</xdr:col>
      <xdr:colOff>47625</xdr:colOff>
      <xdr:row>90</xdr:row>
      <xdr:rowOff>304800</xdr:rowOff>
    </xdr:to>
    <xdr:sp>
      <xdr:nvSpPr>
        <xdr:cNvPr id="86" name="ลูกศรเชื่อมต่อแบบตรง 63"/>
        <xdr:cNvSpPr>
          <a:spLocks/>
        </xdr:cNvSpPr>
      </xdr:nvSpPr>
      <xdr:spPr>
        <a:xfrm>
          <a:off x="7867650" y="39671625"/>
          <a:ext cx="1543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253</xdr:row>
      <xdr:rowOff>133350</xdr:rowOff>
    </xdr:from>
    <xdr:to>
      <xdr:col>18</xdr:col>
      <xdr:colOff>0</xdr:colOff>
      <xdr:row>253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400925" y="88658700"/>
          <a:ext cx="25812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258</xdr:row>
      <xdr:rowOff>133350</xdr:rowOff>
    </xdr:from>
    <xdr:to>
      <xdr:col>18</xdr:col>
      <xdr:colOff>9525</xdr:colOff>
      <xdr:row>258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419975" y="89992200"/>
          <a:ext cx="2571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264</xdr:row>
      <xdr:rowOff>114300</xdr:rowOff>
    </xdr:from>
    <xdr:to>
      <xdr:col>18</xdr:col>
      <xdr:colOff>0</xdr:colOff>
      <xdr:row>264</xdr:row>
      <xdr:rowOff>123825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400925" y="91573350"/>
          <a:ext cx="25812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269</xdr:row>
      <xdr:rowOff>133350</xdr:rowOff>
    </xdr:from>
    <xdr:to>
      <xdr:col>18</xdr:col>
      <xdr:colOff>0</xdr:colOff>
      <xdr:row>269</xdr:row>
      <xdr:rowOff>133350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7400925" y="9292590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284</xdr:row>
      <xdr:rowOff>123825</xdr:rowOff>
    </xdr:from>
    <xdr:to>
      <xdr:col>17</xdr:col>
      <xdr:colOff>247650</xdr:colOff>
      <xdr:row>284</xdr:row>
      <xdr:rowOff>142875</xdr:rowOff>
    </xdr:to>
    <xdr:sp>
      <xdr:nvSpPr>
        <xdr:cNvPr id="5" name="ลูกศรเชื่อมต่อแบบตรง 12"/>
        <xdr:cNvSpPr>
          <a:spLocks/>
        </xdr:cNvSpPr>
      </xdr:nvSpPr>
      <xdr:spPr>
        <a:xfrm flipV="1">
          <a:off x="7391400" y="96878775"/>
          <a:ext cx="25908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287</xdr:row>
      <xdr:rowOff>142875</xdr:rowOff>
    </xdr:from>
    <xdr:to>
      <xdr:col>18</xdr:col>
      <xdr:colOff>0</xdr:colOff>
      <xdr:row>287</xdr:row>
      <xdr:rowOff>142875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7391400" y="97697925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290</xdr:row>
      <xdr:rowOff>133350</xdr:rowOff>
    </xdr:from>
    <xdr:to>
      <xdr:col>18</xdr:col>
      <xdr:colOff>0</xdr:colOff>
      <xdr:row>290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391400" y="98488500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314</xdr:row>
      <xdr:rowOff>114300</xdr:rowOff>
    </xdr:from>
    <xdr:to>
      <xdr:col>14</xdr:col>
      <xdr:colOff>0</xdr:colOff>
      <xdr:row>314</xdr:row>
      <xdr:rowOff>114300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8648700" y="1048321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318</xdr:row>
      <xdr:rowOff>133350</xdr:rowOff>
    </xdr:from>
    <xdr:to>
      <xdr:col>14</xdr:col>
      <xdr:colOff>9525</xdr:colOff>
      <xdr:row>318</xdr:row>
      <xdr:rowOff>142875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648700" y="105918000"/>
          <a:ext cx="4572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344</xdr:row>
      <xdr:rowOff>114300</xdr:rowOff>
    </xdr:from>
    <xdr:to>
      <xdr:col>11</xdr:col>
      <xdr:colOff>0</xdr:colOff>
      <xdr:row>344</xdr:row>
      <xdr:rowOff>114300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8029575" y="112795050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348</xdr:row>
      <xdr:rowOff>123825</xdr:rowOff>
    </xdr:from>
    <xdr:to>
      <xdr:col>10</xdr:col>
      <xdr:colOff>209550</xdr:colOff>
      <xdr:row>348</xdr:row>
      <xdr:rowOff>123825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8020050" y="11387137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354</xdr:row>
      <xdr:rowOff>133350</xdr:rowOff>
    </xdr:from>
    <xdr:to>
      <xdr:col>11</xdr:col>
      <xdr:colOff>9525</xdr:colOff>
      <xdr:row>354</xdr:row>
      <xdr:rowOff>133350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8020050" y="11548110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375</xdr:row>
      <xdr:rowOff>133350</xdr:rowOff>
    </xdr:from>
    <xdr:to>
      <xdr:col>11</xdr:col>
      <xdr:colOff>0</xdr:colOff>
      <xdr:row>375</xdr:row>
      <xdr:rowOff>142875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 flipV="1">
          <a:off x="8020050" y="121043700"/>
          <a:ext cx="4191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379</xdr:row>
      <xdr:rowOff>142875</xdr:rowOff>
    </xdr:from>
    <xdr:to>
      <xdr:col>11</xdr:col>
      <xdr:colOff>9525</xdr:colOff>
      <xdr:row>379</xdr:row>
      <xdr:rowOff>142875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8020050" y="122120025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390</xdr:row>
      <xdr:rowOff>142875</xdr:rowOff>
    </xdr:from>
    <xdr:to>
      <xdr:col>18</xdr:col>
      <xdr:colOff>0</xdr:colOff>
      <xdr:row>390</xdr:row>
      <xdr:rowOff>142875</xdr:rowOff>
    </xdr:to>
    <xdr:sp>
      <xdr:nvSpPr>
        <xdr:cNvPr id="15" name="ลูกศรเชื่อมต่อแบบตรง 22"/>
        <xdr:cNvSpPr>
          <a:spLocks/>
        </xdr:cNvSpPr>
      </xdr:nvSpPr>
      <xdr:spPr>
        <a:xfrm flipV="1">
          <a:off x="7400925" y="12505372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406</xdr:row>
      <xdr:rowOff>142875</xdr:rowOff>
    </xdr:from>
    <xdr:to>
      <xdr:col>11</xdr:col>
      <xdr:colOff>209550</xdr:colOff>
      <xdr:row>406</xdr:row>
      <xdr:rowOff>142875</xdr:rowOff>
    </xdr:to>
    <xdr:sp>
      <xdr:nvSpPr>
        <xdr:cNvPr id="16" name="ลูกศรเชื่อมต่อแบบตรง 23"/>
        <xdr:cNvSpPr>
          <a:spLocks/>
        </xdr:cNvSpPr>
      </xdr:nvSpPr>
      <xdr:spPr>
        <a:xfrm>
          <a:off x="8248650" y="129282825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416</xdr:row>
      <xdr:rowOff>142875</xdr:rowOff>
    </xdr:from>
    <xdr:to>
      <xdr:col>12</xdr:col>
      <xdr:colOff>19050</xdr:colOff>
      <xdr:row>416</xdr:row>
      <xdr:rowOff>142875</xdr:rowOff>
    </xdr:to>
    <xdr:sp>
      <xdr:nvSpPr>
        <xdr:cNvPr id="17" name="ลูกศรเชื่อมต่อแบบตรง 24"/>
        <xdr:cNvSpPr>
          <a:spLocks/>
        </xdr:cNvSpPr>
      </xdr:nvSpPr>
      <xdr:spPr>
        <a:xfrm>
          <a:off x="8248650" y="13193077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163</xdr:row>
      <xdr:rowOff>123825</xdr:rowOff>
    </xdr:from>
    <xdr:to>
      <xdr:col>14</xdr:col>
      <xdr:colOff>200025</xdr:colOff>
      <xdr:row>163</xdr:row>
      <xdr:rowOff>123825</xdr:rowOff>
    </xdr:to>
    <xdr:sp>
      <xdr:nvSpPr>
        <xdr:cNvPr id="18" name="ลูกศรเชื่อมต่อแบบตรง 32"/>
        <xdr:cNvSpPr>
          <a:spLocks/>
        </xdr:cNvSpPr>
      </xdr:nvSpPr>
      <xdr:spPr>
        <a:xfrm>
          <a:off x="8439150" y="64760475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168</xdr:row>
      <xdr:rowOff>142875</xdr:rowOff>
    </xdr:from>
    <xdr:to>
      <xdr:col>14</xdr:col>
      <xdr:colOff>200025</xdr:colOff>
      <xdr:row>168</xdr:row>
      <xdr:rowOff>142875</xdr:rowOff>
    </xdr:to>
    <xdr:sp>
      <xdr:nvSpPr>
        <xdr:cNvPr id="19" name="ลูกศรเชื่อมต่อแบบตรง 33"/>
        <xdr:cNvSpPr>
          <a:spLocks/>
        </xdr:cNvSpPr>
      </xdr:nvSpPr>
      <xdr:spPr>
        <a:xfrm>
          <a:off x="8448675" y="66113025"/>
          <a:ext cx="847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173</xdr:row>
      <xdr:rowOff>142875</xdr:rowOff>
    </xdr:from>
    <xdr:to>
      <xdr:col>13</xdr:col>
      <xdr:colOff>209550</xdr:colOff>
      <xdr:row>173</xdr:row>
      <xdr:rowOff>152400</xdr:rowOff>
    </xdr:to>
    <xdr:sp>
      <xdr:nvSpPr>
        <xdr:cNvPr id="20" name="ลูกศรเชื่อมต่อแบบตรง 34"/>
        <xdr:cNvSpPr>
          <a:spLocks/>
        </xdr:cNvSpPr>
      </xdr:nvSpPr>
      <xdr:spPr>
        <a:xfrm>
          <a:off x="8248650" y="67446525"/>
          <a:ext cx="8477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178</xdr:row>
      <xdr:rowOff>142875</xdr:rowOff>
    </xdr:from>
    <xdr:to>
      <xdr:col>16</xdr:col>
      <xdr:colOff>9525</xdr:colOff>
      <xdr:row>178</xdr:row>
      <xdr:rowOff>142875</xdr:rowOff>
    </xdr:to>
    <xdr:sp>
      <xdr:nvSpPr>
        <xdr:cNvPr id="21" name="ลูกศรเชื่อมต่อแบบตรง 35"/>
        <xdr:cNvSpPr>
          <a:spLocks/>
        </xdr:cNvSpPr>
      </xdr:nvSpPr>
      <xdr:spPr>
        <a:xfrm>
          <a:off x="8648700" y="68780025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193</xdr:row>
      <xdr:rowOff>123825</xdr:rowOff>
    </xdr:from>
    <xdr:to>
      <xdr:col>13</xdr:col>
      <xdr:colOff>0</xdr:colOff>
      <xdr:row>193</xdr:row>
      <xdr:rowOff>123825</xdr:rowOff>
    </xdr:to>
    <xdr:sp>
      <xdr:nvSpPr>
        <xdr:cNvPr id="22" name="ลูกศรเชื่อมต่อแบบตรง 36"/>
        <xdr:cNvSpPr>
          <a:spLocks/>
        </xdr:cNvSpPr>
      </xdr:nvSpPr>
      <xdr:spPr>
        <a:xfrm>
          <a:off x="8020050" y="72723375"/>
          <a:ext cx="866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198</xdr:row>
      <xdr:rowOff>133350</xdr:rowOff>
    </xdr:from>
    <xdr:to>
      <xdr:col>15</xdr:col>
      <xdr:colOff>219075</xdr:colOff>
      <xdr:row>198</xdr:row>
      <xdr:rowOff>142875</xdr:rowOff>
    </xdr:to>
    <xdr:sp>
      <xdr:nvSpPr>
        <xdr:cNvPr id="23" name="ลูกศรเชื่อมต่อแบบตรง 37"/>
        <xdr:cNvSpPr>
          <a:spLocks/>
        </xdr:cNvSpPr>
      </xdr:nvSpPr>
      <xdr:spPr>
        <a:xfrm>
          <a:off x="8667750" y="74066400"/>
          <a:ext cx="8572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203</xdr:row>
      <xdr:rowOff>142875</xdr:rowOff>
    </xdr:from>
    <xdr:to>
      <xdr:col>13</xdr:col>
      <xdr:colOff>9525</xdr:colOff>
      <xdr:row>203</xdr:row>
      <xdr:rowOff>171450</xdr:rowOff>
    </xdr:to>
    <xdr:sp>
      <xdr:nvSpPr>
        <xdr:cNvPr id="24" name="ลูกศรเชื่อมต่อแบบตรง 38"/>
        <xdr:cNvSpPr>
          <a:spLocks/>
        </xdr:cNvSpPr>
      </xdr:nvSpPr>
      <xdr:spPr>
        <a:xfrm flipV="1">
          <a:off x="8020050" y="75409425"/>
          <a:ext cx="87630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209</xdr:row>
      <xdr:rowOff>114300</xdr:rowOff>
    </xdr:from>
    <xdr:to>
      <xdr:col>15</xdr:col>
      <xdr:colOff>0</xdr:colOff>
      <xdr:row>209</xdr:row>
      <xdr:rowOff>114300</xdr:rowOff>
    </xdr:to>
    <xdr:sp>
      <xdr:nvSpPr>
        <xdr:cNvPr id="25" name="ลูกศรเชื่อมต่อแบบตรง 39"/>
        <xdr:cNvSpPr>
          <a:spLocks/>
        </xdr:cNvSpPr>
      </xdr:nvSpPr>
      <xdr:spPr>
        <a:xfrm>
          <a:off x="8448675" y="76981050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223</xdr:row>
      <xdr:rowOff>114300</xdr:rowOff>
    </xdr:from>
    <xdr:to>
      <xdr:col>14</xdr:col>
      <xdr:colOff>19050</xdr:colOff>
      <xdr:row>223</xdr:row>
      <xdr:rowOff>114300</xdr:rowOff>
    </xdr:to>
    <xdr:sp>
      <xdr:nvSpPr>
        <xdr:cNvPr id="26" name="ลูกศรเชื่อมต่อแบบตรง 40"/>
        <xdr:cNvSpPr>
          <a:spLocks/>
        </xdr:cNvSpPr>
      </xdr:nvSpPr>
      <xdr:spPr>
        <a:xfrm>
          <a:off x="8229600" y="80676750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228</xdr:row>
      <xdr:rowOff>133350</xdr:rowOff>
    </xdr:from>
    <xdr:to>
      <xdr:col>13</xdr:col>
      <xdr:colOff>9525</xdr:colOff>
      <xdr:row>228</xdr:row>
      <xdr:rowOff>142875</xdr:rowOff>
    </xdr:to>
    <xdr:sp>
      <xdr:nvSpPr>
        <xdr:cNvPr id="27" name="ลูกศรเชื่อมต่อแบบตรง 41"/>
        <xdr:cNvSpPr>
          <a:spLocks/>
        </xdr:cNvSpPr>
      </xdr:nvSpPr>
      <xdr:spPr>
        <a:xfrm flipV="1">
          <a:off x="8039100" y="82029300"/>
          <a:ext cx="8572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233</xdr:row>
      <xdr:rowOff>114300</xdr:rowOff>
    </xdr:from>
    <xdr:to>
      <xdr:col>15</xdr:col>
      <xdr:colOff>0</xdr:colOff>
      <xdr:row>233</xdr:row>
      <xdr:rowOff>123825</xdr:rowOff>
    </xdr:to>
    <xdr:sp>
      <xdr:nvSpPr>
        <xdr:cNvPr id="28" name="ลูกศรเชื่อมต่อแบบตรง 42"/>
        <xdr:cNvSpPr>
          <a:spLocks/>
        </xdr:cNvSpPr>
      </xdr:nvSpPr>
      <xdr:spPr>
        <a:xfrm>
          <a:off x="8439150" y="83343750"/>
          <a:ext cx="8667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238</xdr:row>
      <xdr:rowOff>114300</xdr:rowOff>
    </xdr:from>
    <xdr:to>
      <xdr:col>17</xdr:col>
      <xdr:colOff>238125</xdr:colOff>
      <xdr:row>238</xdr:row>
      <xdr:rowOff>123825</xdr:rowOff>
    </xdr:to>
    <xdr:sp>
      <xdr:nvSpPr>
        <xdr:cNvPr id="29" name="ลูกศรเชื่อมต่อแบบตรง 43"/>
        <xdr:cNvSpPr>
          <a:spLocks/>
        </xdr:cNvSpPr>
      </xdr:nvSpPr>
      <xdr:spPr>
        <a:xfrm flipV="1">
          <a:off x="7400925" y="84677250"/>
          <a:ext cx="2571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148</xdr:row>
      <xdr:rowOff>438150</xdr:rowOff>
    </xdr:from>
    <xdr:to>
      <xdr:col>17</xdr:col>
      <xdr:colOff>247650</xdr:colOff>
      <xdr:row>148</xdr:row>
      <xdr:rowOff>438150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458075" y="6369367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504825</xdr:rowOff>
    </xdr:from>
    <xdr:to>
      <xdr:col>17</xdr:col>
      <xdr:colOff>238125</xdr:colOff>
      <xdr:row>251</xdr:row>
      <xdr:rowOff>504825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448550" y="10454640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371475</xdr:rowOff>
    </xdr:from>
    <xdr:to>
      <xdr:col>17</xdr:col>
      <xdr:colOff>238125</xdr:colOff>
      <xdr:row>252</xdr:row>
      <xdr:rowOff>371475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448550" y="10608945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381000</xdr:rowOff>
    </xdr:from>
    <xdr:to>
      <xdr:col>17</xdr:col>
      <xdr:colOff>238125</xdr:colOff>
      <xdr:row>253</xdr:row>
      <xdr:rowOff>381000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448550" y="10689907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162</xdr:row>
      <xdr:rowOff>419100</xdr:rowOff>
    </xdr:from>
    <xdr:to>
      <xdr:col>10</xdr:col>
      <xdr:colOff>9525</xdr:colOff>
      <xdr:row>162</xdr:row>
      <xdr:rowOff>419100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867650" y="7353300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162</xdr:row>
      <xdr:rowOff>428625</xdr:rowOff>
    </xdr:from>
    <xdr:to>
      <xdr:col>13</xdr:col>
      <xdr:colOff>9525</xdr:colOff>
      <xdr:row>162</xdr:row>
      <xdr:rowOff>428625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8705850" y="73542525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135</xdr:row>
      <xdr:rowOff>533400</xdr:rowOff>
    </xdr:from>
    <xdr:to>
      <xdr:col>13</xdr:col>
      <xdr:colOff>0</xdr:colOff>
      <xdr:row>135</xdr:row>
      <xdr:rowOff>533400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8067675" y="57140475"/>
          <a:ext cx="876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136</xdr:row>
      <xdr:rowOff>552450</xdr:rowOff>
    </xdr:from>
    <xdr:to>
      <xdr:col>12</xdr:col>
      <xdr:colOff>219075</xdr:colOff>
      <xdr:row>136</xdr:row>
      <xdr:rowOff>552450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648575" y="58559700"/>
          <a:ext cx="1276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733425</xdr:rowOff>
    </xdr:from>
    <xdr:to>
      <xdr:col>18</xdr:col>
      <xdr:colOff>9525</xdr:colOff>
      <xdr:row>137</xdr:row>
      <xdr:rowOff>733425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458075" y="59940825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504825</xdr:rowOff>
    </xdr:from>
    <xdr:to>
      <xdr:col>17</xdr:col>
      <xdr:colOff>228600</xdr:colOff>
      <xdr:row>149</xdr:row>
      <xdr:rowOff>504825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7867650" y="64970025"/>
          <a:ext cx="2152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150</xdr:row>
      <xdr:rowOff>1085850</xdr:rowOff>
    </xdr:from>
    <xdr:to>
      <xdr:col>17</xdr:col>
      <xdr:colOff>238125</xdr:colOff>
      <xdr:row>150</xdr:row>
      <xdr:rowOff>1085850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448550" y="6675120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161</xdr:row>
      <xdr:rowOff>762000</xdr:rowOff>
    </xdr:from>
    <xdr:to>
      <xdr:col>16</xdr:col>
      <xdr:colOff>0</xdr:colOff>
      <xdr:row>161</xdr:row>
      <xdr:rowOff>762000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086725" y="71675625"/>
          <a:ext cx="1495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335</xdr:row>
      <xdr:rowOff>723900</xdr:rowOff>
    </xdr:from>
    <xdr:to>
      <xdr:col>16</xdr:col>
      <xdr:colOff>200025</xdr:colOff>
      <xdr:row>335</xdr:row>
      <xdr:rowOff>723900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8515350" y="136826625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336</xdr:row>
      <xdr:rowOff>1257300</xdr:rowOff>
    </xdr:from>
    <xdr:to>
      <xdr:col>16</xdr:col>
      <xdr:colOff>190500</xdr:colOff>
      <xdr:row>336</xdr:row>
      <xdr:rowOff>1257300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505825" y="139045950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337</xdr:row>
      <xdr:rowOff>933450</xdr:rowOff>
    </xdr:from>
    <xdr:to>
      <xdr:col>18</xdr:col>
      <xdr:colOff>0</xdr:colOff>
      <xdr:row>337</xdr:row>
      <xdr:rowOff>933450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8086725" y="141122400"/>
          <a:ext cx="1952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403</xdr:row>
      <xdr:rowOff>533400</xdr:rowOff>
    </xdr:from>
    <xdr:to>
      <xdr:col>16</xdr:col>
      <xdr:colOff>200025</xdr:colOff>
      <xdr:row>403</xdr:row>
      <xdr:rowOff>533400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877175" y="162486975"/>
          <a:ext cx="1905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434</xdr:row>
      <xdr:rowOff>466725</xdr:rowOff>
    </xdr:from>
    <xdr:to>
      <xdr:col>11</xdr:col>
      <xdr:colOff>200025</xdr:colOff>
      <xdr:row>434</xdr:row>
      <xdr:rowOff>476250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 flipV="1">
          <a:off x="8486775" y="172593000"/>
          <a:ext cx="209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445</xdr:row>
      <xdr:rowOff>742950</xdr:rowOff>
    </xdr:from>
    <xdr:to>
      <xdr:col>16</xdr:col>
      <xdr:colOff>19050</xdr:colOff>
      <xdr:row>445</xdr:row>
      <xdr:rowOff>742950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7658100" y="178327050"/>
          <a:ext cx="1943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433</xdr:row>
      <xdr:rowOff>600075</xdr:rowOff>
    </xdr:from>
    <xdr:to>
      <xdr:col>18</xdr:col>
      <xdr:colOff>0</xdr:colOff>
      <xdr:row>433</xdr:row>
      <xdr:rowOff>600075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7439025" y="171421425"/>
          <a:ext cx="2600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435</xdr:row>
      <xdr:rowOff>581025</xdr:rowOff>
    </xdr:from>
    <xdr:to>
      <xdr:col>15</xdr:col>
      <xdr:colOff>200025</xdr:colOff>
      <xdr:row>435</xdr:row>
      <xdr:rowOff>581025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8296275" y="174259875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zoomScaleSheetLayoutView="90" workbookViewId="0" topLeftCell="A1">
      <selection activeCell="A10" sqref="A10"/>
    </sheetView>
  </sheetViews>
  <sheetFormatPr defaultColWidth="9.140625" defaultRowHeight="12.75"/>
  <cols>
    <col min="1" max="1" width="71.8515625" style="1" customWidth="1"/>
    <col min="2" max="2" width="13.28125" style="7" customWidth="1"/>
    <col min="3" max="3" width="14.28125" style="7" customWidth="1"/>
    <col min="4" max="4" width="15.28125" style="25" customWidth="1"/>
    <col min="5" max="5" width="16.8515625" style="7" customWidth="1"/>
    <col min="6" max="6" width="13.00390625" style="1" customWidth="1"/>
    <col min="7" max="16384" width="9.140625" style="1" customWidth="1"/>
  </cols>
  <sheetData>
    <row r="1" ht="21">
      <c r="F1" s="2" t="s">
        <v>110</v>
      </c>
    </row>
    <row r="2" spans="1:6" ht="20.25" customHeight="1">
      <c r="A2" s="394" t="s">
        <v>0</v>
      </c>
      <c r="B2" s="394"/>
      <c r="C2" s="394"/>
      <c r="D2" s="394"/>
      <c r="E2" s="394"/>
      <c r="F2" s="394"/>
    </row>
    <row r="3" spans="1:6" ht="20.25" customHeight="1">
      <c r="A3" s="394" t="s">
        <v>112</v>
      </c>
      <c r="B3" s="394"/>
      <c r="C3" s="394"/>
      <c r="D3" s="394"/>
      <c r="E3" s="394"/>
      <c r="F3" s="394"/>
    </row>
    <row r="4" spans="1:6" ht="20.25" customHeight="1">
      <c r="A4" s="395" t="s">
        <v>37</v>
      </c>
      <c r="B4" s="395"/>
      <c r="C4" s="395"/>
      <c r="D4" s="395"/>
      <c r="E4" s="395"/>
      <c r="F4" s="395"/>
    </row>
    <row r="5" spans="1:6" s="7" customFormat="1" ht="20.25" customHeight="1">
      <c r="A5" s="396" t="s">
        <v>1</v>
      </c>
      <c r="B5" s="3" t="s">
        <v>2</v>
      </c>
      <c r="C5" s="4" t="s">
        <v>4</v>
      </c>
      <c r="D5" s="5" t="s">
        <v>104</v>
      </c>
      <c r="E5" s="3" t="s">
        <v>105</v>
      </c>
      <c r="F5" s="6" t="s">
        <v>15</v>
      </c>
    </row>
    <row r="6" spans="1:6" s="7" customFormat="1" ht="20.25" customHeight="1">
      <c r="A6" s="398"/>
      <c r="B6" s="8" t="s">
        <v>3</v>
      </c>
      <c r="C6" s="9" t="s">
        <v>5</v>
      </c>
      <c r="D6" s="10" t="s">
        <v>6</v>
      </c>
      <c r="E6" s="8" t="s">
        <v>7</v>
      </c>
      <c r="F6" s="9" t="s">
        <v>14</v>
      </c>
    </row>
    <row r="7" spans="1:6" ht="20.25" customHeight="1">
      <c r="A7" s="11" t="s">
        <v>39</v>
      </c>
      <c r="B7" s="18"/>
      <c r="C7" s="18"/>
      <c r="D7" s="19"/>
      <c r="E7" s="18"/>
      <c r="F7" s="18"/>
    </row>
    <row r="8" spans="1:6" ht="20.25" customHeight="1">
      <c r="A8" s="13" t="s">
        <v>40</v>
      </c>
      <c r="B8" s="18">
        <v>0</v>
      </c>
      <c r="C8" s="18">
        <f>B8/74*100</f>
        <v>0</v>
      </c>
      <c r="D8" s="19">
        <v>0</v>
      </c>
      <c r="E8" s="18" t="e">
        <f>D8/D117*100</f>
        <v>#REF!</v>
      </c>
      <c r="F8" s="18" t="s">
        <v>30</v>
      </c>
    </row>
    <row r="9" spans="1:6" ht="20.25" customHeight="1">
      <c r="A9" s="13" t="s">
        <v>41</v>
      </c>
      <c r="B9" s="18"/>
      <c r="C9" s="18"/>
      <c r="D9" s="19"/>
      <c r="E9" s="18"/>
      <c r="F9" s="18"/>
    </row>
    <row r="10" spans="1:6" ht="20.25" customHeight="1">
      <c r="A10" s="13" t="s">
        <v>42</v>
      </c>
      <c r="B10" s="18">
        <v>0</v>
      </c>
      <c r="C10" s="18">
        <f>B10/74*100</f>
        <v>0</v>
      </c>
      <c r="D10" s="19">
        <v>0</v>
      </c>
      <c r="E10" s="18" t="e">
        <f>D10/D117*100</f>
        <v>#REF!</v>
      </c>
      <c r="F10" s="18" t="s">
        <v>30</v>
      </c>
    </row>
    <row r="11" spans="1:6" ht="20.25" customHeight="1">
      <c r="A11" s="13" t="s">
        <v>43</v>
      </c>
      <c r="B11" s="18"/>
      <c r="C11" s="18"/>
      <c r="D11" s="19"/>
      <c r="E11" s="18"/>
      <c r="F11" s="18"/>
    </row>
    <row r="12" spans="1:6" ht="20.25" customHeight="1">
      <c r="A12" s="13" t="s">
        <v>44</v>
      </c>
      <c r="B12" s="18">
        <v>0</v>
      </c>
      <c r="C12" s="18">
        <f>B12/74*100</f>
        <v>0</v>
      </c>
      <c r="D12" s="19">
        <v>0</v>
      </c>
      <c r="E12" s="18" t="e">
        <f>D12/D117*100</f>
        <v>#REF!</v>
      </c>
      <c r="F12" s="18" t="s">
        <v>30</v>
      </c>
    </row>
    <row r="13" spans="1:6" s="16" customFormat="1" ht="20.25" customHeight="1">
      <c r="A13" s="14" t="s">
        <v>29</v>
      </c>
      <c r="B13" s="22">
        <f>SUM(B8:B12)</f>
        <v>0</v>
      </c>
      <c r="C13" s="22">
        <f>SUM(C8:C12)</f>
        <v>0</v>
      </c>
      <c r="D13" s="26">
        <f>SUM(D8:D12)</f>
        <v>0</v>
      </c>
      <c r="E13" s="22" t="e">
        <f>SUM(E8:E12)</f>
        <v>#REF!</v>
      </c>
      <c r="F13" s="22"/>
    </row>
    <row r="14" spans="1:6" ht="20.25" customHeight="1">
      <c r="A14" s="11" t="s">
        <v>45</v>
      </c>
      <c r="B14" s="18"/>
      <c r="C14" s="18"/>
      <c r="D14" s="19"/>
      <c r="E14" s="18"/>
      <c r="F14" s="18"/>
    </row>
    <row r="15" spans="1:6" ht="20.25" customHeight="1">
      <c r="A15" s="13" t="s">
        <v>46</v>
      </c>
      <c r="B15" s="24">
        <v>3</v>
      </c>
      <c r="C15" s="27">
        <f>B15/74*100</f>
        <v>4.054054054054054</v>
      </c>
      <c r="D15" s="19">
        <v>3179640</v>
      </c>
      <c r="E15" s="27" t="e">
        <f>D15/D117*100</f>
        <v>#REF!</v>
      </c>
      <c r="F15" s="18" t="s">
        <v>30</v>
      </c>
    </row>
    <row r="16" spans="1:6" ht="20.25" customHeight="1">
      <c r="A16" s="13" t="s">
        <v>47</v>
      </c>
      <c r="B16" s="18"/>
      <c r="C16" s="18"/>
      <c r="D16" s="19"/>
      <c r="E16" s="27"/>
      <c r="F16" s="18"/>
    </row>
    <row r="17" spans="1:6" ht="20.25" customHeight="1">
      <c r="A17" s="13" t="s">
        <v>48</v>
      </c>
      <c r="B17" s="24">
        <v>4</v>
      </c>
      <c r="C17" s="27">
        <f>B17/74*100</f>
        <v>5.405405405405405</v>
      </c>
      <c r="D17" s="19" t="e">
        <f>#REF!</f>
        <v>#REF!</v>
      </c>
      <c r="E17" s="27" t="e">
        <f>D17/D117*100</f>
        <v>#REF!</v>
      </c>
      <c r="F17" s="18" t="s">
        <v>30</v>
      </c>
    </row>
    <row r="18" spans="1:6" ht="20.25" customHeight="1">
      <c r="A18" s="13" t="s">
        <v>49</v>
      </c>
      <c r="B18" s="18"/>
      <c r="C18" s="18"/>
      <c r="D18" s="19"/>
      <c r="E18" s="27"/>
      <c r="F18" s="18"/>
    </row>
    <row r="19" spans="1:6" ht="20.25" customHeight="1">
      <c r="A19" s="13" t="s">
        <v>50</v>
      </c>
      <c r="B19" s="24">
        <v>4</v>
      </c>
      <c r="C19" s="27">
        <f>B19/74*100</f>
        <v>5.405405405405405</v>
      </c>
      <c r="D19" s="19" t="e">
        <f>#REF!</f>
        <v>#REF!</v>
      </c>
      <c r="E19" s="27" t="e">
        <f>D19/D117*100</f>
        <v>#REF!</v>
      </c>
      <c r="F19" s="18" t="s">
        <v>30</v>
      </c>
    </row>
    <row r="20" spans="1:6" ht="20.25" customHeight="1">
      <c r="A20" s="13"/>
      <c r="B20" s="18"/>
      <c r="C20" s="18"/>
      <c r="D20" s="19"/>
      <c r="E20" s="27"/>
      <c r="F20" s="12"/>
    </row>
    <row r="21" spans="1:6" s="16" customFormat="1" ht="20.25" customHeight="1">
      <c r="A21" s="14" t="s">
        <v>29</v>
      </c>
      <c r="B21" s="22">
        <f>SUM(B15:B20)</f>
        <v>11</v>
      </c>
      <c r="C21" s="28">
        <f>SUM(C15:C20)</f>
        <v>14.864864864864865</v>
      </c>
      <c r="D21" s="26" t="e">
        <f>SUM(D15:D20)</f>
        <v>#REF!</v>
      </c>
      <c r="E21" s="28" t="e">
        <f>SUM(E15:E20)</f>
        <v>#REF!</v>
      </c>
      <c r="F21" s="15"/>
    </row>
    <row r="22" spans="1:6" ht="20.25" customHeight="1">
      <c r="A22" s="11" t="s">
        <v>51</v>
      </c>
      <c r="B22" s="18"/>
      <c r="C22" s="18"/>
      <c r="D22" s="19"/>
      <c r="E22" s="18"/>
      <c r="F22" s="12"/>
    </row>
    <row r="23" spans="1:6" ht="20.25" customHeight="1">
      <c r="A23" s="13" t="s">
        <v>52</v>
      </c>
      <c r="B23" s="18">
        <v>1</v>
      </c>
      <c r="C23" s="18">
        <v>0</v>
      </c>
      <c r="D23" s="19">
        <v>50000</v>
      </c>
      <c r="E23" s="18">
        <v>0.45</v>
      </c>
      <c r="F23" s="18" t="s">
        <v>30</v>
      </c>
    </row>
    <row r="24" spans="1:6" ht="20.25" customHeight="1">
      <c r="A24" s="13" t="s">
        <v>53</v>
      </c>
      <c r="B24" s="18"/>
      <c r="C24" s="18"/>
      <c r="D24" s="19"/>
      <c r="E24" s="18"/>
      <c r="F24" s="18"/>
    </row>
    <row r="25" spans="1:6" ht="20.25" customHeight="1">
      <c r="A25" s="13" t="s">
        <v>54</v>
      </c>
      <c r="B25" s="18"/>
      <c r="C25" s="18"/>
      <c r="D25" s="19"/>
      <c r="E25" s="18"/>
      <c r="F25" s="18"/>
    </row>
    <row r="26" spans="1:6" ht="20.25" customHeight="1">
      <c r="A26" s="13" t="s">
        <v>55</v>
      </c>
      <c r="B26" s="18">
        <v>1</v>
      </c>
      <c r="C26" s="18">
        <v>0</v>
      </c>
      <c r="D26" s="19">
        <v>100000</v>
      </c>
      <c r="E26" s="18">
        <v>0.9</v>
      </c>
      <c r="F26" s="18" t="s">
        <v>30</v>
      </c>
    </row>
    <row r="27" ht="21">
      <c r="F27" s="2" t="s">
        <v>110</v>
      </c>
    </row>
    <row r="28" spans="1:6" ht="20.25" customHeight="1">
      <c r="A28" s="394" t="s">
        <v>0</v>
      </c>
      <c r="B28" s="394"/>
      <c r="C28" s="394"/>
      <c r="D28" s="394"/>
      <c r="E28" s="394"/>
      <c r="F28" s="394"/>
    </row>
    <row r="29" spans="1:6" ht="20.25" customHeight="1">
      <c r="A29" s="401" t="s">
        <v>112</v>
      </c>
      <c r="B29" s="401"/>
      <c r="C29" s="401"/>
      <c r="D29" s="401"/>
      <c r="E29" s="401"/>
      <c r="F29" s="401"/>
    </row>
    <row r="30" spans="1:6" ht="20.25" customHeight="1">
      <c r="A30" s="395" t="s">
        <v>37</v>
      </c>
      <c r="B30" s="395"/>
      <c r="C30" s="395"/>
      <c r="D30" s="395"/>
      <c r="E30" s="395"/>
      <c r="F30" s="395"/>
    </row>
    <row r="31" spans="1:6" s="7" customFormat="1" ht="20.25" customHeight="1">
      <c r="A31" s="399" t="s">
        <v>38</v>
      </c>
      <c r="B31" s="3" t="s">
        <v>2</v>
      </c>
      <c r="C31" s="4" t="s">
        <v>4</v>
      </c>
      <c r="D31" s="5" t="s">
        <v>104</v>
      </c>
      <c r="E31" s="3" t="s">
        <v>105</v>
      </c>
      <c r="F31" s="6" t="s">
        <v>15</v>
      </c>
    </row>
    <row r="32" spans="1:6" s="7" customFormat="1" ht="20.25" customHeight="1">
      <c r="A32" s="400"/>
      <c r="B32" s="8" t="s">
        <v>3</v>
      </c>
      <c r="C32" s="9" t="s">
        <v>5</v>
      </c>
      <c r="D32" s="10" t="s">
        <v>6</v>
      </c>
      <c r="E32" s="8" t="s">
        <v>7</v>
      </c>
      <c r="F32" s="9" t="s">
        <v>14</v>
      </c>
    </row>
    <row r="33" spans="1:6" ht="20.25" customHeight="1">
      <c r="A33" s="13" t="s">
        <v>56</v>
      </c>
      <c r="B33" s="18">
        <v>1</v>
      </c>
      <c r="C33" s="27">
        <f>B33/74*100</f>
        <v>1.3513513513513513</v>
      </c>
      <c r="D33" s="19"/>
      <c r="E33" s="27" t="e">
        <f>D33/D117*100</f>
        <v>#REF!</v>
      </c>
      <c r="F33" s="18" t="s">
        <v>30</v>
      </c>
    </row>
    <row r="34" spans="1:6" ht="20.25" customHeight="1">
      <c r="A34" s="13" t="s">
        <v>57</v>
      </c>
      <c r="B34" s="18">
        <v>0</v>
      </c>
      <c r="C34" s="18">
        <v>0</v>
      </c>
      <c r="D34" s="19"/>
      <c r="E34" s="27"/>
      <c r="F34" s="18" t="s">
        <v>30</v>
      </c>
    </row>
    <row r="35" spans="1:6" ht="20.25" customHeight="1">
      <c r="A35" s="17"/>
      <c r="B35" s="18"/>
      <c r="C35" s="18"/>
      <c r="D35" s="19"/>
      <c r="E35" s="27"/>
      <c r="F35" s="18"/>
    </row>
    <row r="36" spans="1:6" ht="20.25" customHeight="1">
      <c r="A36" s="14" t="s">
        <v>29</v>
      </c>
      <c r="B36" s="22">
        <f>B23+B26+B33+B34</f>
        <v>3</v>
      </c>
      <c r="C36" s="28">
        <f>C23+C26+C33+C34</f>
        <v>1.3513513513513513</v>
      </c>
      <c r="D36" s="26">
        <f>D23+D26+D33+D34</f>
        <v>150000</v>
      </c>
      <c r="E36" s="28" t="e">
        <f>E23+E26+E33+E34</f>
        <v>#REF!</v>
      </c>
      <c r="F36" s="22"/>
    </row>
    <row r="37" spans="1:6" ht="20.25" customHeight="1">
      <c r="A37" s="11" t="s">
        <v>58</v>
      </c>
      <c r="B37" s="18"/>
      <c r="C37" s="18"/>
      <c r="D37" s="19"/>
      <c r="E37" s="18"/>
      <c r="F37" s="18"/>
    </row>
    <row r="38" spans="1:6" s="7" customFormat="1" ht="20.25" customHeight="1">
      <c r="A38" s="13" t="s">
        <v>59</v>
      </c>
      <c r="B38" s="18">
        <v>1</v>
      </c>
      <c r="C38" s="18">
        <v>0</v>
      </c>
      <c r="D38" s="19">
        <v>50000</v>
      </c>
      <c r="E38" s="18">
        <v>0.45</v>
      </c>
      <c r="F38" s="18" t="s">
        <v>30</v>
      </c>
    </row>
    <row r="39" spans="1:6" s="7" customFormat="1" ht="20.25" customHeight="1">
      <c r="A39" s="13" t="s">
        <v>60</v>
      </c>
      <c r="B39" s="18"/>
      <c r="C39" s="18"/>
      <c r="D39" s="19"/>
      <c r="E39" s="18"/>
      <c r="F39" s="18"/>
    </row>
    <row r="40" spans="1:6" s="7" customFormat="1" ht="20.25" customHeight="1">
      <c r="A40" s="13" t="s">
        <v>61</v>
      </c>
      <c r="B40" s="18">
        <v>0</v>
      </c>
      <c r="C40" s="18">
        <v>0</v>
      </c>
      <c r="D40" s="19">
        <v>0</v>
      </c>
      <c r="E40" s="18" t="e">
        <f>D40/D117*100</f>
        <v>#REF!</v>
      </c>
      <c r="F40" s="18" t="s">
        <v>30</v>
      </c>
    </row>
    <row r="41" spans="1:6" s="7" customFormat="1" ht="20.25" customHeight="1">
      <c r="A41" s="13" t="s">
        <v>62</v>
      </c>
      <c r="B41" s="18">
        <v>9</v>
      </c>
      <c r="C41" s="27">
        <f>B41/74*100</f>
        <v>12.162162162162163</v>
      </c>
      <c r="D41" s="19">
        <v>740000</v>
      </c>
      <c r="E41" s="27" t="e">
        <f>D41/D117*100</f>
        <v>#REF!</v>
      </c>
      <c r="F41" s="18" t="s">
        <v>30</v>
      </c>
    </row>
    <row r="42" spans="1:6" s="7" customFormat="1" ht="20.25" customHeight="1">
      <c r="A42" s="13" t="s">
        <v>63</v>
      </c>
      <c r="B42" s="18"/>
      <c r="C42" s="18"/>
      <c r="D42" s="19"/>
      <c r="E42" s="27"/>
      <c r="F42" s="18"/>
    </row>
    <row r="43" spans="1:6" ht="20.25" customHeight="1">
      <c r="A43" s="1" t="s">
        <v>64</v>
      </c>
      <c r="B43" s="18">
        <v>1</v>
      </c>
      <c r="C43" s="27">
        <f>B43/74*100</f>
        <v>1.3513513513513513</v>
      </c>
      <c r="D43" s="19" t="e">
        <f>#REF!</f>
        <v>#REF!</v>
      </c>
      <c r="E43" s="27" t="e">
        <f>D43/D117*100</f>
        <v>#REF!</v>
      </c>
      <c r="F43" s="18" t="s">
        <v>30</v>
      </c>
    </row>
    <row r="44" spans="1:6" ht="20.25" customHeight="1">
      <c r="A44" s="14" t="s">
        <v>29</v>
      </c>
      <c r="B44" s="22">
        <f>SUM(B38:B43)</f>
        <v>11</v>
      </c>
      <c r="C44" s="28">
        <f>SUM(C38:C43)</f>
        <v>13.513513513513514</v>
      </c>
      <c r="D44" s="26" t="e">
        <f>SUM(D38:D43)</f>
        <v>#REF!</v>
      </c>
      <c r="E44" s="28" t="e">
        <f>SUM(E38:E43)</f>
        <v>#REF!</v>
      </c>
      <c r="F44" s="22"/>
    </row>
    <row r="45" spans="1:6" ht="20.25" customHeight="1">
      <c r="A45" s="11" t="s">
        <v>65</v>
      </c>
      <c r="B45" s="18"/>
      <c r="C45" s="18"/>
      <c r="D45" s="19"/>
      <c r="E45" s="18"/>
      <c r="F45" s="18"/>
    </row>
    <row r="46" spans="1:6" ht="20.25" customHeight="1">
      <c r="A46" s="13" t="s">
        <v>66</v>
      </c>
      <c r="B46" s="18">
        <v>0</v>
      </c>
      <c r="C46" s="18">
        <v>0</v>
      </c>
      <c r="D46" s="19">
        <v>0</v>
      </c>
      <c r="E46" s="18" t="e">
        <f>D46/D117*100</f>
        <v>#REF!</v>
      </c>
      <c r="F46" s="18" t="s">
        <v>30</v>
      </c>
    </row>
    <row r="47" spans="1:6" ht="20.25" customHeight="1">
      <c r="A47" s="13" t="s">
        <v>67</v>
      </c>
      <c r="B47" s="18"/>
      <c r="C47" s="18"/>
      <c r="D47" s="19"/>
      <c r="E47" s="18"/>
      <c r="F47" s="18"/>
    </row>
    <row r="48" spans="1:6" ht="20.25" customHeight="1">
      <c r="A48" s="13" t="s">
        <v>68</v>
      </c>
      <c r="B48" s="18"/>
      <c r="C48" s="18"/>
      <c r="D48" s="19"/>
      <c r="E48" s="18"/>
      <c r="F48" s="18"/>
    </row>
    <row r="49" spans="1:6" ht="20.25" customHeight="1">
      <c r="A49" s="13" t="s">
        <v>69</v>
      </c>
      <c r="B49" s="18"/>
      <c r="C49" s="18"/>
      <c r="D49" s="19"/>
      <c r="E49" s="18"/>
      <c r="F49" s="18"/>
    </row>
    <row r="50" spans="1:6" ht="20.25" customHeight="1">
      <c r="A50" s="13" t="s">
        <v>70</v>
      </c>
      <c r="B50" s="18">
        <v>2</v>
      </c>
      <c r="C50" s="27">
        <f>B50/74*100</f>
        <v>2.7027027027027026</v>
      </c>
      <c r="D50" s="19" t="e">
        <f>#REF!</f>
        <v>#REF!</v>
      </c>
      <c r="E50" s="27" t="e">
        <f>D50/D117*100</f>
        <v>#REF!</v>
      </c>
      <c r="F50" s="18" t="s">
        <v>30</v>
      </c>
    </row>
    <row r="51" spans="1:6" ht="20.25" customHeight="1">
      <c r="A51" s="13"/>
      <c r="B51" s="18"/>
      <c r="C51" s="18"/>
      <c r="D51" s="19"/>
      <c r="E51" s="27"/>
      <c r="F51" s="18"/>
    </row>
    <row r="52" spans="1:6" ht="20.25" customHeight="1">
      <c r="A52" s="14" t="s">
        <v>29</v>
      </c>
      <c r="B52" s="22">
        <f>SUM(B46:B51)</f>
        <v>2</v>
      </c>
      <c r="C52" s="28">
        <f>SUM(C46:C51)</f>
        <v>2.7027027027027026</v>
      </c>
      <c r="D52" s="26" t="e">
        <f>SUM(D46:D51)</f>
        <v>#REF!</v>
      </c>
      <c r="E52" s="28" t="e">
        <f>SUM(E46:E51)</f>
        <v>#REF!</v>
      </c>
      <c r="F52" s="22"/>
    </row>
    <row r="53" ht="21">
      <c r="F53" s="2" t="s">
        <v>110</v>
      </c>
    </row>
    <row r="54" spans="1:6" ht="20.25" customHeight="1">
      <c r="A54" s="394" t="s">
        <v>0</v>
      </c>
      <c r="B54" s="394"/>
      <c r="C54" s="394"/>
      <c r="D54" s="394"/>
      <c r="E54" s="394"/>
      <c r="F54" s="394"/>
    </row>
    <row r="55" spans="1:6" ht="20.25" customHeight="1">
      <c r="A55" s="394" t="s">
        <v>112</v>
      </c>
      <c r="B55" s="394"/>
      <c r="C55" s="394"/>
      <c r="D55" s="394"/>
      <c r="E55" s="394"/>
      <c r="F55" s="394"/>
    </row>
    <row r="56" spans="1:6" ht="20.25" customHeight="1">
      <c r="A56" s="395" t="s">
        <v>37</v>
      </c>
      <c r="B56" s="395"/>
      <c r="C56" s="395"/>
      <c r="D56" s="395"/>
      <c r="E56" s="395"/>
      <c r="F56" s="395"/>
    </row>
    <row r="57" spans="1:6" s="7" customFormat="1" ht="20.25" customHeight="1">
      <c r="A57" s="396" t="s">
        <v>38</v>
      </c>
      <c r="B57" s="3" t="s">
        <v>2</v>
      </c>
      <c r="C57" s="4" t="s">
        <v>4</v>
      </c>
      <c r="D57" s="5" t="s">
        <v>104</v>
      </c>
      <c r="E57" s="3" t="s">
        <v>105</v>
      </c>
      <c r="F57" s="6" t="s">
        <v>15</v>
      </c>
    </row>
    <row r="58" spans="1:6" s="7" customFormat="1" ht="20.25" customHeight="1">
      <c r="A58" s="397"/>
      <c r="B58" s="8" t="s">
        <v>3</v>
      </c>
      <c r="C58" s="9" t="s">
        <v>5</v>
      </c>
      <c r="D58" s="10" t="s">
        <v>6</v>
      </c>
      <c r="E58" s="8" t="s">
        <v>7</v>
      </c>
      <c r="F58" s="9" t="s">
        <v>14</v>
      </c>
    </row>
    <row r="59" spans="1:6" ht="20.25" customHeight="1">
      <c r="A59" s="20" t="s">
        <v>71</v>
      </c>
      <c r="B59" s="18"/>
      <c r="C59" s="18"/>
      <c r="D59" s="19"/>
      <c r="E59" s="18"/>
      <c r="F59" s="12"/>
    </row>
    <row r="60" spans="1:6" ht="20.25" customHeight="1">
      <c r="A60" s="21" t="s">
        <v>72</v>
      </c>
      <c r="B60" s="18">
        <v>16</v>
      </c>
      <c r="C60" s="27">
        <f>B60/74*100</f>
        <v>21.62162162162162</v>
      </c>
      <c r="D60" s="19">
        <v>1330800</v>
      </c>
      <c r="E60" s="27" t="e">
        <f>D60/D117*100</f>
        <v>#REF!</v>
      </c>
      <c r="F60" s="18" t="s">
        <v>30</v>
      </c>
    </row>
    <row r="61" spans="1:6" ht="20.25" customHeight="1">
      <c r="A61" s="21" t="s">
        <v>73</v>
      </c>
      <c r="B61" s="18"/>
      <c r="C61" s="27"/>
      <c r="D61" s="19"/>
      <c r="E61" s="27"/>
      <c r="F61" s="18"/>
    </row>
    <row r="62" spans="1:6" ht="20.25" customHeight="1">
      <c r="A62" s="21" t="s">
        <v>74</v>
      </c>
      <c r="B62" s="18">
        <v>4</v>
      </c>
      <c r="C62" s="27">
        <f>B62/74*100</f>
        <v>5.405405405405405</v>
      </c>
      <c r="D62" s="19">
        <v>2988000</v>
      </c>
      <c r="E62" s="27" t="e">
        <f>D62/D117*100</f>
        <v>#REF!</v>
      </c>
      <c r="F62" s="18" t="s">
        <v>30</v>
      </c>
    </row>
    <row r="63" spans="1:6" ht="20.25" customHeight="1">
      <c r="A63" s="21" t="s">
        <v>75</v>
      </c>
      <c r="B63" s="18">
        <v>0</v>
      </c>
      <c r="C63" s="27">
        <v>0</v>
      </c>
      <c r="D63" s="19">
        <v>0</v>
      </c>
      <c r="E63" s="27"/>
      <c r="F63" s="18"/>
    </row>
    <row r="64" spans="1:6" ht="20.25" customHeight="1">
      <c r="A64" s="21" t="s">
        <v>76</v>
      </c>
      <c r="B64" s="18">
        <v>0</v>
      </c>
      <c r="C64" s="27">
        <f>B64/74*100</f>
        <v>0</v>
      </c>
      <c r="D64" s="19">
        <v>0</v>
      </c>
      <c r="E64" s="27" t="e">
        <f>D64/D117*100</f>
        <v>#REF!</v>
      </c>
      <c r="F64" s="18" t="s">
        <v>30</v>
      </c>
    </row>
    <row r="65" spans="1:6" ht="20.25" customHeight="1">
      <c r="A65" s="21" t="s">
        <v>77</v>
      </c>
      <c r="B65" s="18"/>
      <c r="C65" s="18"/>
      <c r="D65" s="19"/>
      <c r="E65" s="27"/>
      <c r="F65" s="18"/>
    </row>
    <row r="66" spans="1:6" ht="20.25" customHeight="1">
      <c r="A66" s="22" t="s">
        <v>29</v>
      </c>
      <c r="B66" s="22">
        <f>SUM(B60:B65)</f>
        <v>20</v>
      </c>
      <c r="C66" s="28">
        <f>SUM(C60:C65)</f>
        <v>27.027027027027025</v>
      </c>
      <c r="D66" s="26">
        <f>SUM(D60:D65)</f>
        <v>4318800</v>
      </c>
      <c r="E66" s="28" t="e">
        <f>SUM(E60:E65)</f>
        <v>#REF!</v>
      </c>
      <c r="F66" s="22"/>
    </row>
    <row r="67" spans="1:6" ht="20.25" customHeight="1">
      <c r="A67" s="22"/>
      <c r="B67" s="18"/>
      <c r="C67" s="18"/>
      <c r="D67" s="19"/>
      <c r="E67" s="18"/>
      <c r="F67" s="18"/>
    </row>
    <row r="68" spans="1:6" ht="20.25" customHeight="1">
      <c r="A68" s="20" t="s">
        <v>78</v>
      </c>
      <c r="B68" s="18"/>
      <c r="C68" s="18"/>
      <c r="D68" s="19"/>
      <c r="E68" s="18"/>
      <c r="F68" s="18"/>
    </row>
    <row r="69" spans="1:6" ht="20.25" customHeight="1">
      <c r="A69" s="21" t="s">
        <v>79</v>
      </c>
      <c r="B69" s="18">
        <v>3</v>
      </c>
      <c r="C69" s="27">
        <f>B69/74*100</f>
        <v>4.054054054054054</v>
      </c>
      <c r="D69" s="19" t="e">
        <f>#REF!</f>
        <v>#REF!</v>
      </c>
      <c r="E69" s="27" t="e">
        <f>D69/D117*100</f>
        <v>#REF!</v>
      </c>
      <c r="F69" s="18" t="s">
        <v>30</v>
      </c>
    </row>
    <row r="70" spans="1:6" ht="20.25" customHeight="1">
      <c r="A70" s="21" t="s">
        <v>80</v>
      </c>
      <c r="B70" s="18"/>
      <c r="C70" s="27"/>
      <c r="D70" s="19"/>
      <c r="E70" s="27"/>
      <c r="F70" s="18"/>
    </row>
    <row r="71" spans="1:6" ht="20.25" customHeight="1">
      <c r="A71" s="21" t="s">
        <v>81</v>
      </c>
      <c r="B71" s="18">
        <v>0</v>
      </c>
      <c r="C71" s="27">
        <f>B71/74*100</f>
        <v>0</v>
      </c>
      <c r="D71" s="19">
        <v>0</v>
      </c>
      <c r="E71" s="27" t="e">
        <f>D71/D117*100</f>
        <v>#REF!</v>
      </c>
      <c r="F71" s="18" t="s">
        <v>30</v>
      </c>
    </row>
    <row r="72" spans="1:6" ht="20.25" customHeight="1">
      <c r="A72" s="21" t="s">
        <v>82</v>
      </c>
      <c r="B72" s="18"/>
      <c r="C72" s="27"/>
      <c r="D72" s="19"/>
      <c r="E72" s="27"/>
      <c r="F72" s="18"/>
    </row>
    <row r="73" spans="1:6" ht="20.25" customHeight="1">
      <c r="A73" s="21" t="s">
        <v>83</v>
      </c>
      <c r="B73" s="18">
        <v>5</v>
      </c>
      <c r="C73" s="27">
        <f>B73/74*100</f>
        <v>6.756756756756757</v>
      </c>
      <c r="D73" s="19">
        <v>400000</v>
      </c>
      <c r="E73" s="27" t="e">
        <f>D73/D117*100</f>
        <v>#REF!</v>
      </c>
      <c r="F73" s="18" t="s">
        <v>30</v>
      </c>
    </row>
    <row r="74" spans="1:6" ht="20.25" customHeight="1">
      <c r="A74" s="21" t="s">
        <v>84</v>
      </c>
      <c r="B74" s="18"/>
      <c r="C74" s="18"/>
      <c r="D74" s="19"/>
      <c r="E74" s="27"/>
      <c r="F74" s="18"/>
    </row>
    <row r="75" spans="1:6" ht="20.25" customHeight="1">
      <c r="A75" s="22" t="s">
        <v>29</v>
      </c>
      <c r="B75" s="22">
        <f>SUM(B69:B74)</f>
        <v>8</v>
      </c>
      <c r="C75" s="28">
        <f>SUM(C69:C74)</f>
        <v>10.81081081081081</v>
      </c>
      <c r="D75" s="26" t="e">
        <f>SUM(D69:D74)</f>
        <v>#REF!</v>
      </c>
      <c r="E75" s="28" t="e">
        <f>SUM(E69:E74)</f>
        <v>#REF!</v>
      </c>
      <c r="F75" s="15"/>
    </row>
    <row r="76" spans="1:6" ht="20.25" customHeight="1">
      <c r="A76" s="30"/>
      <c r="B76" s="30"/>
      <c r="C76" s="31"/>
      <c r="D76" s="32"/>
      <c r="E76" s="31"/>
      <c r="F76" s="33"/>
    </row>
    <row r="77" spans="1:6" ht="20.25" customHeight="1">
      <c r="A77" s="30"/>
      <c r="B77" s="30"/>
      <c r="C77" s="31"/>
      <c r="D77" s="32"/>
      <c r="E77" s="31"/>
      <c r="F77" s="33"/>
    </row>
    <row r="78" ht="21">
      <c r="F78" s="2" t="s">
        <v>110</v>
      </c>
    </row>
    <row r="79" spans="1:6" ht="20.25" customHeight="1">
      <c r="A79" s="394" t="s">
        <v>0</v>
      </c>
      <c r="B79" s="394"/>
      <c r="C79" s="394"/>
      <c r="D79" s="394"/>
      <c r="E79" s="394"/>
      <c r="F79" s="394"/>
    </row>
    <row r="80" spans="1:6" ht="20.25" customHeight="1">
      <c r="A80" s="394" t="s">
        <v>112</v>
      </c>
      <c r="B80" s="394"/>
      <c r="C80" s="394"/>
      <c r="D80" s="394"/>
      <c r="E80" s="394"/>
      <c r="F80" s="394"/>
    </row>
    <row r="81" spans="1:6" ht="20.25" customHeight="1">
      <c r="A81" s="395" t="s">
        <v>37</v>
      </c>
      <c r="B81" s="395"/>
      <c r="C81" s="395"/>
      <c r="D81" s="395"/>
      <c r="E81" s="395"/>
      <c r="F81" s="395"/>
    </row>
    <row r="82" spans="1:6" s="7" customFormat="1" ht="20.25" customHeight="1">
      <c r="A82" s="396" t="s">
        <v>38</v>
      </c>
      <c r="B82" s="3" t="s">
        <v>2</v>
      </c>
      <c r="C82" s="4" t="s">
        <v>4</v>
      </c>
      <c r="D82" s="5" t="s">
        <v>104</v>
      </c>
      <c r="E82" s="3" t="s">
        <v>105</v>
      </c>
      <c r="F82" s="6" t="s">
        <v>15</v>
      </c>
    </row>
    <row r="83" spans="1:6" s="7" customFormat="1" ht="20.25" customHeight="1">
      <c r="A83" s="397"/>
      <c r="B83" s="8" t="s">
        <v>3</v>
      </c>
      <c r="C83" s="9" t="s">
        <v>5</v>
      </c>
      <c r="D83" s="10" t="s">
        <v>6</v>
      </c>
      <c r="E83" s="8" t="s">
        <v>7</v>
      </c>
      <c r="F83" s="9" t="s">
        <v>14</v>
      </c>
    </row>
    <row r="84" spans="1:6" s="16" customFormat="1" ht="20.25" customHeight="1">
      <c r="A84" s="20" t="s">
        <v>85</v>
      </c>
      <c r="B84" s="22"/>
      <c r="C84" s="22"/>
      <c r="D84" s="26"/>
      <c r="E84" s="22"/>
      <c r="F84" s="15"/>
    </row>
    <row r="85" spans="1:6" s="16" customFormat="1" ht="20.25" customHeight="1">
      <c r="A85" s="21" t="s">
        <v>86</v>
      </c>
      <c r="B85" s="18">
        <v>9</v>
      </c>
      <c r="C85" s="27">
        <v>12.16</v>
      </c>
      <c r="D85" s="19" t="e">
        <f>#REF!</f>
        <v>#REF!</v>
      </c>
      <c r="E85" s="27" t="e">
        <f>D85/D117*100</f>
        <v>#REF!</v>
      </c>
      <c r="F85" s="18" t="s">
        <v>30</v>
      </c>
    </row>
    <row r="86" spans="1:6" s="16" customFormat="1" ht="20.25" customHeight="1">
      <c r="A86" s="21" t="s">
        <v>87</v>
      </c>
      <c r="B86" s="18"/>
      <c r="C86" s="27"/>
      <c r="D86" s="19"/>
      <c r="E86" s="27"/>
      <c r="F86" s="18"/>
    </row>
    <row r="87" spans="1:6" s="16" customFormat="1" ht="20.25" customHeight="1">
      <c r="A87" s="21" t="s">
        <v>88</v>
      </c>
      <c r="B87" s="18">
        <v>2</v>
      </c>
      <c r="C87" s="27">
        <f>B87/74*100</f>
        <v>2.7027027027027026</v>
      </c>
      <c r="D87" s="19" t="e">
        <f>#REF!</f>
        <v>#REF!</v>
      </c>
      <c r="E87" s="27" t="e">
        <f>D87/D117*100</f>
        <v>#REF!</v>
      </c>
      <c r="F87" s="18" t="s">
        <v>30</v>
      </c>
    </row>
    <row r="88" spans="1:6" s="16" customFormat="1" ht="20.25" customHeight="1">
      <c r="A88" s="21" t="s">
        <v>89</v>
      </c>
      <c r="B88" s="18"/>
      <c r="C88" s="18"/>
      <c r="D88" s="26"/>
      <c r="E88" s="28"/>
      <c r="F88" s="22"/>
    </row>
    <row r="89" spans="1:6" s="16" customFormat="1" ht="20.25" customHeight="1">
      <c r="A89" s="21" t="s">
        <v>90</v>
      </c>
      <c r="B89" s="18"/>
      <c r="C89" s="18"/>
      <c r="D89" s="26"/>
      <c r="E89" s="28"/>
      <c r="F89" s="22"/>
    </row>
    <row r="90" spans="1:6" s="7" customFormat="1" ht="20.25" customHeight="1">
      <c r="A90" s="21" t="s">
        <v>91</v>
      </c>
      <c r="B90" s="18">
        <v>1</v>
      </c>
      <c r="C90" s="18">
        <v>1.35</v>
      </c>
      <c r="D90" s="19">
        <v>40000</v>
      </c>
      <c r="E90" s="27" t="e">
        <f>D90/D117*100</f>
        <v>#REF!</v>
      </c>
      <c r="F90" s="18" t="s">
        <v>30</v>
      </c>
    </row>
    <row r="91" spans="1:6" s="7" customFormat="1" ht="20.25" customHeight="1">
      <c r="A91" s="21" t="s">
        <v>92</v>
      </c>
      <c r="B91" s="18"/>
      <c r="C91" s="18"/>
      <c r="D91" s="19"/>
      <c r="E91" s="27"/>
      <c r="F91" s="18"/>
    </row>
    <row r="92" spans="1:6" s="7" customFormat="1" ht="20.25" customHeight="1">
      <c r="A92" s="21"/>
      <c r="B92" s="18"/>
      <c r="C92" s="18"/>
      <c r="D92" s="19"/>
      <c r="E92" s="27"/>
      <c r="F92" s="18"/>
    </row>
    <row r="93" spans="1:6" ht="20.25" customHeight="1">
      <c r="A93" s="22" t="s">
        <v>29</v>
      </c>
      <c r="B93" s="22">
        <f>SUM(B85:B92)</f>
        <v>12</v>
      </c>
      <c r="C93" s="28">
        <f>SUM(C85:C92)</f>
        <v>16.212702702702703</v>
      </c>
      <c r="D93" s="26" t="e">
        <f>SUM(D85:D92)</f>
        <v>#REF!</v>
      </c>
      <c r="E93" s="28">
        <v>9.8</v>
      </c>
      <c r="F93" s="18"/>
    </row>
    <row r="94" spans="1:6" ht="20.25" customHeight="1">
      <c r="A94" s="22"/>
      <c r="B94" s="18"/>
      <c r="C94" s="18"/>
      <c r="D94" s="19"/>
      <c r="E94" s="18"/>
      <c r="F94" s="18"/>
    </row>
    <row r="95" spans="1:6" ht="20.25" customHeight="1">
      <c r="A95" s="23" t="s">
        <v>93</v>
      </c>
      <c r="B95" s="18"/>
      <c r="C95" s="18"/>
      <c r="D95" s="19"/>
      <c r="E95" s="18"/>
      <c r="F95" s="18"/>
    </row>
    <row r="96" spans="1:6" ht="20.25" customHeight="1">
      <c r="A96" s="12" t="s">
        <v>94</v>
      </c>
      <c r="B96" s="18">
        <v>3</v>
      </c>
      <c r="C96" s="27">
        <f>B96/74*100</f>
        <v>4.054054054054054</v>
      </c>
      <c r="D96" s="19" t="e">
        <f>#REF!</f>
        <v>#REF!</v>
      </c>
      <c r="E96" s="27" t="e">
        <f>D96/D117*100</f>
        <v>#REF!</v>
      </c>
      <c r="F96" s="18" t="s">
        <v>30</v>
      </c>
    </row>
    <row r="97" spans="1:6" ht="20.25" customHeight="1">
      <c r="A97" s="12" t="s">
        <v>95</v>
      </c>
      <c r="B97" s="18"/>
      <c r="C97" s="27"/>
      <c r="D97" s="19"/>
      <c r="E97" s="27"/>
      <c r="F97" s="18"/>
    </row>
    <row r="98" spans="1:6" ht="20.25" customHeight="1">
      <c r="A98" s="12" t="s">
        <v>96</v>
      </c>
      <c r="B98" s="18">
        <v>1</v>
      </c>
      <c r="C98" s="27">
        <f>B98/74*100</f>
        <v>1.3513513513513513</v>
      </c>
      <c r="D98" s="19" t="e">
        <f>#REF!</f>
        <v>#REF!</v>
      </c>
      <c r="E98" s="27" t="e">
        <f>D98/D117*100</f>
        <v>#REF!</v>
      </c>
      <c r="F98" s="18" t="s">
        <v>30</v>
      </c>
    </row>
    <row r="99" spans="1:6" ht="20.25" customHeight="1">
      <c r="A99" s="12" t="s">
        <v>97</v>
      </c>
      <c r="B99" s="18"/>
      <c r="C99" s="18"/>
      <c r="D99" s="19"/>
      <c r="E99" s="27"/>
      <c r="F99" s="18"/>
    </row>
    <row r="100" spans="1:6" ht="24" customHeight="1">
      <c r="A100" s="12"/>
      <c r="B100" s="18"/>
      <c r="C100" s="18"/>
      <c r="D100" s="19"/>
      <c r="E100" s="27"/>
      <c r="F100" s="18"/>
    </row>
    <row r="101" spans="1:6" ht="23.25" customHeight="1">
      <c r="A101" s="22" t="s">
        <v>29</v>
      </c>
      <c r="B101" s="22">
        <f>SUM(B96:B100)</f>
        <v>4</v>
      </c>
      <c r="C101" s="28">
        <f>SUM(C96:C100)</f>
        <v>5.405405405405405</v>
      </c>
      <c r="D101" s="26" t="e">
        <f>SUM(D96:D100)</f>
        <v>#REF!</v>
      </c>
      <c r="E101" s="28" t="e">
        <f>SUM(E96:E100)</f>
        <v>#REF!</v>
      </c>
      <c r="F101" s="22"/>
    </row>
    <row r="102" spans="1:6" ht="23.25" customHeight="1">
      <c r="A102" s="30"/>
      <c r="B102" s="30"/>
      <c r="C102" s="31"/>
      <c r="D102" s="32"/>
      <c r="E102" s="31"/>
      <c r="F102" s="30"/>
    </row>
    <row r="103" ht="21">
      <c r="F103" s="29" t="s">
        <v>111</v>
      </c>
    </row>
    <row r="104" spans="1:6" ht="20.25" customHeight="1">
      <c r="A104" s="394" t="s">
        <v>0</v>
      </c>
      <c r="B104" s="394"/>
      <c r="C104" s="394"/>
      <c r="D104" s="394"/>
      <c r="E104" s="394"/>
      <c r="F104" s="394"/>
    </row>
    <row r="105" spans="1:6" ht="20.25" customHeight="1">
      <c r="A105" s="394" t="s">
        <v>112</v>
      </c>
      <c r="B105" s="394"/>
      <c r="C105" s="394"/>
      <c r="D105" s="394"/>
      <c r="E105" s="394"/>
      <c r="F105" s="394"/>
    </row>
    <row r="106" spans="1:6" ht="20.25" customHeight="1">
      <c r="A106" s="395" t="s">
        <v>37</v>
      </c>
      <c r="B106" s="395"/>
      <c r="C106" s="395"/>
      <c r="D106" s="395"/>
      <c r="E106" s="395"/>
      <c r="F106" s="395"/>
    </row>
    <row r="107" spans="1:6" s="7" customFormat="1" ht="20.25" customHeight="1">
      <c r="A107" s="396" t="s">
        <v>38</v>
      </c>
      <c r="B107" s="3" t="s">
        <v>2</v>
      </c>
      <c r="C107" s="4" t="s">
        <v>4</v>
      </c>
      <c r="D107" s="5" t="s">
        <v>104</v>
      </c>
      <c r="E107" s="3" t="s">
        <v>105</v>
      </c>
      <c r="F107" s="6" t="s">
        <v>15</v>
      </c>
    </row>
    <row r="108" spans="1:6" s="7" customFormat="1" ht="20.25" customHeight="1">
      <c r="A108" s="397"/>
      <c r="B108" s="8" t="s">
        <v>3</v>
      </c>
      <c r="C108" s="9" t="s">
        <v>5</v>
      </c>
      <c r="D108" s="10" t="s">
        <v>6</v>
      </c>
      <c r="E108" s="8" t="s">
        <v>7</v>
      </c>
      <c r="F108" s="9" t="s">
        <v>14</v>
      </c>
    </row>
    <row r="109" spans="1:6" ht="20.25" customHeight="1">
      <c r="A109" s="15" t="s">
        <v>98</v>
      </c>
      <c r="B109" s="18"/>
      <c r="C109" s="18"/>
      <c r="D109" s="19"/>
      <c r="E109" s="18"/>
      <c r="F109" s="12"/>
    </row>
    <row r="110" spans="1:6" ht="20.25" customHeight="1">
      <c r="A110" s="12" t="s">
        <v>99</v>
      </c>
      <c r="B110" s="18">
        <v>2</v>
      </c>
      <c r="C110" s="18">
        <v>2.7</v>
      </c>
      <c r="D110" s="19">
        <v>70000</v>
      </c>
      <c r="E110" s="18">
        <v>0.6</v>
      </c>
      <c r="F110" s="18" t="s">
        <v>30</v>
      </c>
    </row>
    <row r="111" spans="1:6" ht="20.25" customHeight="1">
      <c r="A111" s="12" t="s">
        <v>100</v>
      </c>
      <c r="B111" s="18"/>
      <c r="C111" s="18"/>
      <c r="D111" s="19"/>
      <c r="E111" s="18"/>
      <c r="F111" s="18"/>
    </row>
    <row r="112" spans="1:6" ht="20.25" customHeight="1">
      <c r="A112" s="12" t="s">
        <v>101</v>
      </c>
      <c r="B112" s="18"/>
      <c r="C112" s="18"/>
      <c r="D112" s="19"/>
      <c r="E112" s="18"/>
      <c r="F112" s="18"/>
    </row>
    <row r="113" spans="1:6" ht="20.25" customHeight="1">
      <c r="A113" s="21" t="s">
        <v>102</v>
      </c>
      <c r="B113" s="18">
        <v>0</v>
      </c>
      <c r="C113" s="18">
        <f>B113/74*100</f>
        <v>0</v>
      </c>
      <c r="D113" s="19">
        <v>0</v>
      </c>
      <c r="E113" s="18" t="e">
        <f>D113/D117*100</f>
        <v>#REF!</v>
      </c>
      <c r="F113" s="18" t="s">
        <v>30</v>
      </c>
    </row>
    <row r="114" spans="1:6" ht="20.25" customHeight="1">
      <c r="A114" s="21" t="s">
        <v>103</v>
      </c>
      <c r="B114" s="18"/>
      <c r="C114" s="18"/>
      <c r="D114" s="19"/>
      <c r="E114" s="18"/>
      <c r="F114" s="18"/>
    </row>
    <row r="115" spans="1:6" ht="20.25" customHeight="1">
      <c r="A115" s="21" t="s">
        <v>35</v>
      </c>
      <c r="B115" s="18">
        <v>1</v>
      </c>
      <c r="C115" s="27">
        <f>B115/74*100</f>
        <v>1.3513513513513513</v>
      </c>
      <c r="D115" s="19" t="e">
        <f>#REF!</f>
        <v>#REF!</v>
      </c>
      <c r="E115" s="27" t="e">
        <f>D115/D117*100</f>
        <v>#REF!</v>
      </c>
      <c r="F115" s="18" t="s">
        <v>30</v>
      </c>
    </row>
    <row r="116" spans="1:6" ht="20.25" customHeight="1">
      <c r="A116" s="22" t="s">
        <v>29</v>
      </c>
      <c r="B116" s="22">
        <f>SUM(B110:B115)</f>
        <v>3</v>
      </c>
      <c r="C116" s="28">
        <f>SUM(C110:C115)</f>
        <v>4.051351351351352</v>
      </c>
      <c r="D116" s="26" t="e">
        <f>SUM(D110:D115)</f>
        <v>#REF!</v>
      </c>
      <c r="E116" s="28" t="e">
        <f>SUM(E110:E115)</f>
        <v>#REF!</v>
      </c>
      <c r="F116" s="18"/>
    </row>
    <row r="117" spans="1:6" ht="20.25" customHeight="1">
      <c r="A117" s="22" t="s">
        <v>32</v>
      </c>
      <c r="B117" s="22">
        <f>B116+B101+B93+B75+B66+B52+B44+B36+B21+B13</f>
        <v>74</v>
      </c>
      <c r="C117" s="22">
        <v>95.94</v>
      </c>
      <c r="D117" s="26" t="e">
        <f>D116+D101+D93+D75+D66+D52+D44+D36+D21+D13</f>
        <v>#REF!</v>
      </c>
      <c r="E117" s="22">
        <v>100</v>
      </c>
      <c r="F117" s="12"/>
    </row>
  </sheetData>
  <sheetProtection/>
  <mergeCells count="20">
    <mergeCell ref="A106:F106"/>
    <mergeCell ref="A57:A58"/>
    <mergeCell ref="A5:A6"/>
    <mergeCell ref="A31:A32"/>
    <mergeCell ref="A107:A108"/>
    <mergeCell ref="A28:F28"/>
    <mergeCell ref="A29:F29"/>
    <mergeCell ref="A30:F30"/>
    <mergeCell ref="A54:F54"/>
    <mergeCell ref="A55:F55"/>
    <mergeCell ref="A2:F2"/>
    <mergeCell ref="A3:F3"/>
    <mergeCell ref="A4:F4"/>
    <mergeCell ref="A82:A83"/>
    <mergeCell ref="A104:F104"/>
    <mergeCell ref="A105:F105"/>
    <mergeCell ref="A56:F56"/>
    <mergeCell ref="A79:F79"/>
    <mergeCell ref="A80:F80"/>
    <mergeCell ref="A81:F81"/>
  </mergeCells>
  <printOptions/>
  <pageMargins left="0.196850393700787" right="0" top="0.669291338582677" bottom="0.236220472440945" header="0.236220472440945" footer="0.15748031496063"/>
  <pageSetup firstPageNumber="4" useFirstPageNumber="1" horizontalDpi="600" verticalDpi="600" orientation="landscape" paperSize="9" r:id="rId1"/>
  <headerFooter scaleWithDoc="0" alignWithMargins="0">
    <oddFooter>&amp;Rหน้า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17"/>
  <sheetViews>
    <sheetView tabSelected="1" view="pageBreakPreview" zoomScaleSheetLayoutView="100" zoomScalePageLayoutView="98" workbookViewId="0" topLeftCell="A172">
      <selection activeCell="C163" sqref="C163"/>
    </sheetView>
  </sheetViews>
  <sheetFormatPr defaultColWidth="9.140625" defaultRowHeight="12.75"/>
  <cols>
    <col min="1" max="1" width="4.8515625" style="185" customWidth="1"/>
    <col min="2" max="2" width="36.7109375" style="0" customWidth="1"/>
    <col min="3" max="3" width="33.140625" style="216" customWidth="1"/>
    <col min="4" max="4" width="11.8515625" style="0" customWidth="1"/>
    <col min="5" max="5" width="13.7109375" style="0" customWidth="1"/>
    <col min="6" max="6" width="11.421875" style="0" customWidth="1"/>
    <col min="7" max="12" width="3.140625" style="0" customWidth="1"/>
    <col min="13" max="13" width="3.57421875" style="0" customWidth="1"/>
    <col min="14" max="15" width="3.140625" style="0" customWidth="1"/>
    <col min="16" max="16" width="3.28125" style="0" customWidth="1"/>
    <col min="17" max="17" width="3.140625" style="0" customWidth="1"/>
    <col min="18" max="18" width="3.7109375" style="0" customWidth="1"/>
    <col min="19" max="19" width="12.421875" style="323" customWidth="1"/>
  </cols>
  <sheetData>
    <row r="1" spans="1:18" ht="21">
      <c r="A1" s="414" t="s">
        <v>297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</row>
    <row r="2" spans="1:18" ht="21">
      <c r="A2" s="414" t="s">
        <v>298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18" ht="21">
      <c r="A3" s="414" t="s">
        <v>177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18" ht="21">
      <c r="A4" s="175" t="s">
        <v>299</v>
      </c>
      <c r="B4" s="175"/>
      <c r="C4" s="190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21">
      <c r="A5" s="176" t="s">
        <v>300</v>
      </c>
      <c r="B5" s="176"/>
      <c r="C5" s="190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ht="21">
      <c r="A6" s="176" t="s">
        <v>301</v>
      </c>
      <c r="B6" s="176"/>
      <c r="C6" s="19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9" ht="21">
      <c r="A7" s="404" t="s">
        <v>10</v>
      </c>
      <c r="B7" s="156" t="s">
        <v>335</v>
      </c>
      <c r="C7" s="406" t="s">
        <v>336</v>
      </c>
      <c r="D7" s="156" t="s">
        <v>6</v>
      </c>
      <c r="E7" s="156" t="s">
        <v>13</v>
      </c>
      <c r="F7" s="415" t="s">
        <v>338</v>
      </c>
      <c r="G7" s="418" t="s">
        <v>181</v>
      </c>
      <c r="H7" s="419"/>
      <c r="I7" s="420"/>
      <c r="J7" s="417" t="s">
        <v>341</v>
      </c>
      <c r="K7" s="417"/>
      <c r="L7" s="417"/>
      <c r="M7" s="417"/>
      <c r="N7" s="417"/>
      <c r="O7" s="417"/>
      <c r="P7" s="417"/>
      <c r="Q7" s="417"/>
      <c r="R7" s="417"/>
      <c r="S7" s="402" t="s">
        <v>339</v>
      </c>
    </row>
    <row r="8" spans="1:19" ht="21">
      <c r="A8" s="405"/>
      <c r="B8" s="157"/>
      <c r="C8" s="407"/>
      <c r="D8" s="157" t="s">
        <v>337</v>
      </c>
      <c r="E8" s="157" t="s">
        <v>14</v>
      </c>
      <c r="F8" s="416"/>
      <c r="G8" s="158" t="s">
        <v>16</v>
      </c>
      <c r="H8" s="158" t="s">
        <v>17</v>
      </c>
      <c r="I8" s="158" t="s">
        <v>18</v>
      </c>
      <c r="J8" s="158" t="s">
        <v>19</v>
      </c>
      <c r="K8" s="158" t="s">
        <v>20</v>
      </c>
      <c r="L8" s="158" t="s">
        <v>21</v>
      </c>
      <c r="M8" s="158" t="s">
        <v>22</v>
      </c>
      <c r="N8" s="158" t="s">
        <v>23</v>
      </c>
      <c r="O8" s="158" t="s">
        <v>24</v>
      </c>
      <c r="P8" s="158" t="s">
        <v>25</v>
      </c>
      <c r="Q8" s="158" t="s">
        <v>26</v>
      </c>
      <c r="R8" s="158" t="s">
        <v>27</v>
      </c>
      <c r="S8" s="402"/>
    </row>
    <row r="9" spans="1:19" s="146" customFormat="1" ht="81.75" customHeight="1">
      <c r="A9" s="218">
        <v>1</v>
      </c>
      <c r="B9" s="145" t="s">
        <v>302</v>
      </c>
      <c r="C9" s="219" t="s">
        <v>351</v>
      </c>
      <c r="D9" s="147">
        <v>465500</v>
      </c>
      <c r="E9" s="275" t="s">
        <v>385</v>
      </c>
      <c r="F9" s="218" t="s">
        <v>31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322" t="s">
        <v>506</v>
      </c>
    </row>
    <row r="10" spans="1:19" s="146" customFormat="1" ht="42">
      <c r="A10" s="218">
        <v>2</v>
      </c>
      <c r="B10" s="145" t="s">
        <v>303</v>
      </c>
      <c r="C10" s="222" t="s">
        <v>358</v>
      </c>
      <c r="D10" s="147">
        <v>42700</v>
      </c>
      <c r="E10" s="275" t="s">
        <v>385</v>
      </c>
      <c r="F10" s="218" t="s">
        <v>31</v>
      </c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322" t="s">
        <v>506</v>
      </c>
    </row>
    <row r="11" spans="1:19" ht="78.75">
      <c r="A11" s="218">
        <v>3</v>
      </c>
      <c r="B11" s="145" t="s">
        <v>304</v>
      </c>
      <c r="C11" s="222" t="s">
        <v>354</v>
      </c>
      <c r="D11" s="147">
        <v>454800</v>
      </c>
      <c r="E11" s="274" t="s">
        <v>470</v>
      </c>
      <c r="F11" s="218" t="s">
        <v>31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322" t="s">
        <v>506</v>
      </c>
    </row>
    <row r="12" spans="1:19" ht="84">
      <c r="A12" s="218">
        <v>4</v>
      </c>
      <c r="B12" s="145" t="s">
        <v>305</v>
      </c>
      <c r="C12" s="222" t="s">
        <v>357</v>
      </c>
      <c r="D12" s="147">
        <v>440000</v>
      </c>
      <c r="E12" s="274" t="s">
        <v>382</v>
      </c>
      <c r="F12" s="218" t="s">
        <v>31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322" t="s">
        <v>606</v>
      </c>
    </row>
    <row r="13" spans="1:19" ht="42">
      <c r="A13" s="218">
        <v>5</v>
      </c>
      <c r="B13" s="145" t="s">
        <v>306</v>
      </c>
      <c r="C13" s="222" t="s">
        <v>359</v>
      </c>
      <c r="D13" s="147">
        <v>188600</v>
      </c>
      <c r="E13" s="274" t="s">
        <v>471</v>
      </c>
      <c r="F13" s="218" t="s">
        <v>31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322" t="s">
        <v>506</v>
      </c>
    </row>
    <row r="14" spans="1:19" ht="81.75" customHeight="1">
      <c r="A14" s="218">
        <v>6</v>
      </c>
      <c r="B14" s="145" t="s">
        <v>307</v>
      </c>
      <c r="C14" s="222" t="s">
        <v>345</v>
      </c>
      <c r="D14" s="147">
        <v>420000</v>
      </c>
      <c r="E14" s="274" t="s">
        <v>471</v>
      </c>
      <c r="F14" s="218" t="s">
        <v>31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322" t="s">
        <v>506</v>
      </c>
    </row>
    <row r="15" spans="1:19" ht="63">
      <c r="A15" s="218">
        <v>7</v>
      </c>
      <c r="B15" s="145" t="s">
        <v>308</v>
      </c>
      <c r="C15" s="222" t="s">
        <v>355</v>
      </c>
      <c r="D15" s="147">
        <v>240000</v>
      </c>
      <c r="E15" s="274" t="s">
        <v>472</v>
      </c>
      <c r="F15" s="218" t="s">
        <v>31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322" t="s">
        <v>606</v>
      </c>
    </row>
    <row r="16" spans="1:18" ht="21">
      <c r="A16" s="403" t="s">
        <v>297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</row>
    <row r="17" spans="1:18" ht="21">
      <c r="A17" s="403" t="s">
        <v>298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</row>
    <row r="18" spans="1:18" ht="21">
      <c r="A18" s="403" t="s">
        <v>177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</row>
    <row r="19" spans="1:18" ht="21">
      <c r="A19" s="175" t="s">
        <v>299</v>
      </c>
      <c r="B19" s="36"/>
      <c r="C19" s="19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21">
      <c r="A20" s="176" t="s">
        <v>300</v>
      </c>
      <c r="B20" s="37"/>
      <c r="C20" s="19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21">
      <c r="A21" s="176" t="s">
        <v>301</v>
      </c>
      <c r="B21" s="37"/>
      <c r="C21" s="19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21">
      <c r="A22" s="176"/>
      <c r="B22" s="37"/>
      <c r="C22" s="19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9" ht="21">
      <c r="A23" s="404" t="s">
        <v>10</v>
      </c>
      <c r="B23" s="156" t="s">
        <v>335</v>
      </c>
      <c r="C23" s="406" t="s">
        <v>336</v>
      </c>
      <c r="D23" s="156" t="s">
        <v>6</v>
      </c>
      <c r="E23" s="156" t="s">
        <v>13</v>
      </c>
      <c r="F23" s="415" t="s">
        <v>338</v>
      </c>
      <c r="G23" s="418" t="s">
        <v>181</v>
      </c>
      <c r="H23" s="419"/>
      <c r="I23" s="420"/>
      <c r="J23" s="417" t="s">
        <v>341</v>
      </c>
      <c r="K23" s="417"/>
      <c r="L23" s="417"/>
      <c r="M23" s="417"/>
      <c r="N23" s="417"/>
      <c r="O23" s="417"/>
      <c r="P23" s="417"/>
      <c r="Q23" s="417"/>
      <c r="R23" s="417"/>
      <c r="S23" s="402" t="s">
        <v>339</v>
      </c>
    </row>
    <row r="24" spans="1:19" ht="21">
      <c r="A24" s="405"/>
      <c r="B24" s="157"/>
      <c r="C24" s="407"/>
      <c r="D24" s="157" t="s">
        <v>337</v>
      </c>
      <c r="E24" s="157" t="s">
        <v>14</v>
      </c>
      <c r="F24" s="416"/>
      <c r="G24" s="158" t="s">
        <v>16</v>
      </c>
      <c r="H24" s="158" t="s">
        <v>17</v>
      </c>
      <c r="I24" s="158" t="s">
        <v>18</v>
      </c>
      <c r="J24" s="158" t="s">
        <v>19</v>
      </c>
      <c r="K24" s="158" t="s">
        <v>20</v>
      </c>
      <c r="L24" s="158" t="s">
        <v>21</v>
      </c>
      <c r="M24" s="158" t="s">
        <v>22</v>
      </c>
      <c r="N24" s="158" t="s">
        <v>23</v>
      </c>
      <c r="O24" s="158" t="s">
        <v>24</v>
      </c>
      <c r="P24" s="158" t="s">
        <v>25</v>
      </c>
      <c r="Q24" s="158" t="s">
        <v>26</v>
      </c>
      <c r="R24" s="158" t="s">
        <v>27</v>
      </c>
      <c r="S24" s="402"/>
    </row>
    <row r="25" spans="1:19" ht="84">
      <c r="A25" s="218">
        <v>8</v>
      </c>
      <c r="B25" s="145" t="s">
        <v>309</v>
      </c>
      <c r="C25" s="222" t="s">
        <v>346</v>
      </c>
      <c r="D25" s="147">
        <v>260000</v>
      </c>
      <c r="E25" s="274" t="s">
        <v>473</v>
      </c>
      <c r="F25" s="218" t="s">
        <v>31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322" t="s">
        <v>519</v>
      </c>
    </row>
    <row r="26" spans="1:19" ht="78.75">
      <c r="A26" s="179">
        <v>9</v>
      </c>
      <c r="B26" s="145" t="s">
        <v>310</v>
      </c>
      <c r="C26" s="222" t="s">
        <v>348</v>
      </c>
      <c r="D26" s="147">
        <v>260000</v>
      </c>
      <c r="E26" s="274" t="s">
        <v>383</v>
      </c>
      <c r="F26" s="218" t="s">
        <v>31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322" t="s">
        <v>519</v>
      </c>
    </row>
    <row r="27" spans="1:19" ht="78.75">
      <c r="A27" s="179">
        <v>10</v>
      </c>
      <c r="B27" s="145" t="s">
        <v>311</v>
      </c>
      <c r="C27" s="222" t="s">
        <v>353</v>
      </c>
      <c r="D27" s="147">
        <v>240000</v>
      </c>
      <c r="E27" s="274" t="s">
        <v>474</v>
      </c>
      <c r="F27" s="218" t="s">
        <v>31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322" t="s">
        <v>519</v>
      </c>
    </row>
    <row r="28" spans="1:19" ht="78.75">
      <c r="A28" s="179">
        <v>11</v>
      </c>
      <c r="B28" s="145" t="s">
        <v>312</v>
      </c>
      <c r="C28" s="222" t="s">
        <v>356</v>
      </c>
      <c r="D28" s="147">
        <v>80000</v>
      </c>
      <c r="E28" s="274" t="s">
        <v>475</v>
      </c>
      <c r="F28" s="218" t="s">
        <v>31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322" t="s">
        <v>521</v>
      </c>
    </row>
    <row r="29" spans="1:19" ht="78.75">
      <c r="A29" s="179">
        <v>12</v>
      </c>
      <c r="B29" s="145" t="s">
        <v>313</v>
      </c>
      <c r="C29" s="222" t="s">
        <v>352</v>
      </c>
      <c r="D29" s="147">
        <v>276000</v>
      </c>
      <c r="E29" s="274" t="s">
        <v>386</v>
      </c>
      <c r="F29" s="218" t="s">
        <v>31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322" t="s">
        <v>517</v>
      </c>
    </row>
    <row r="30" spans="1:19" ht="78.75" customHeight="1">
      <c r="A30" s="179">
        <v>13</v>
      </c>
      <c r="B30" s="145" t="s">
        <v>314</v>
      </c>
      <c r="C30" s="222" t="s">
        <v>350</v>
      </c>
      <c r="D30" s="147">
        <v>50000</v>
      </c>
      <c r="E30" s="274" t="s">
        <v>386</v>
      </c>
      <c r="F30" s="218" t="s">
        <v>31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322" t="s">
        <v>519</v>
      </c>
    </row>
    <row r="31" spans="1:18" ht="21">
      <c r="A31" s="403" t="s">
        <v>297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</row>
    <row r="32" spans="1:18" ht="21">
      <c r="A32" s="403" t="s">
        <v>298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</row>
    <row r="33" spans="1:18" ht="21">
      <c r="A33" s="403" t="s">
        <v>177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</row>
    <row r="34" spans="1:18" ht="21">
      <c r="A34" s="175" t="s">
        <v>299</v>
      </c>
      <c r="B34" s="36"/>
      <c r="C34" s="190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21">
      <c r="A35" s="176" t="s">
        <v>300</v>
      </c>
      <c r="B35" s="37"/>
      <c r="C35" s="190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21">
      <c r="A36" s="176" t="s">
        <v>301</v>
      </c>
      <c r="B36" s="37"/>
      <c r="C36" s="191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ht="21">
      <c r="A37" s="176"/>
      <c r="B37" s="37"/>
      <c r="C37" s="191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9" ht="20.25">
      <c r="A38" s="404" t="s">
        <v>10</v>
      </c>
      <c r="B38" s="39" t="s">
        <v>335</v>
      </c>
      <c r="C38" s="406" t="s">
        <v>336</v>
      </c>
      <c r="D38" s="39" t="s">
        <v>6</v>
      </c>
      <c r="E38" s="39" t="s">
        <v>13</v>
      </c>
      <c r="F38" s="408" t="s">
        <v>338</v>
      </c>
      <c r="G38" s="410" t="s">
        <v>181</v>
      </c>
      <c r="H38" s="411"/>
      <c r="I38" s="412"/>
      <c r="J38" s="413" t="s">
        <v>341</v>
      </c>
      <c r="K38" s="413"/>
      <c r="L38" s="413"/>
      <c r="M38" s="413"/>
      <c r="N38" s="413"/>
      <c r="O38" s="413"/>
      <c r="P38" s="413"/>
      <c r="Q38" s="413"/>
      <c r="R38" s="413"/>
      <c r="S38" s="402" t="s">
        <v>339</v>
      </c>
    </row>
    <row r="39" spans="1:19" ht="20.25">
      <c r="A39" s="405"/>
      <c r="B39" s="40"/>
      <c r="C39" s="407"/>
      <c r="D39" s="40" t="s">
        <v>337</v>
      </c>
      <c r="E39" s="40" t="s">
        <v>14</v>
      </c>
      <c r="F39" s="409"/>
      <c r="G39" s="41" t="s">
        <v>16</v>
      </c>
      <c r="H39" s="41" t="s">
        <v>17</v>
      </c>
      <c r="I39" s="41" t="s">
        <v>18</v>
      </c>
      <c r="J39" s="41" t="s">
        <v>19</v>
      </c>
      <c r="K39" s="41" t="s">
        <v>20</v>
      </c>
      <c r="L39" s="41" t="s">
        <v>21</v>
      </c>
      <c r="M39" s="41" t="s">
        <v>22</v>
      </c>
      <c r="N39" s="41" t="s">
        <v>23</v>
      </c>
      <c r="O39" s="41" t="s">
        <v>24</v>
      </c>
      <c r="P39" s="41" t="s">
        <v>25</v>
      </c>
      <c r="Q39" s="41" t="s">
        <v>26</v>
      </c>
      <c r="R39" s="41" t="s">
        <v>27</v>
      </c>
      <c r="S39" s="402"/>
    </row>
    <row r="40" spans="1:19" ht="84">
      <c r="A40" s="179">
        <v>14</v>
      </c>
      <c r="B40" s="145" t="s">
        <v>315</v>
      </c>
      <c r="C40" s="222" t="s">
        <v>347</v>
      </c>
      <c r="D40" s="147">
        <v>270000</v>
      </c>
      <c r="E40" s="274" t="s">
        <v>384</v>
      </c>
      <c r="F40" s="218" t="s">
        <v>31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322" t="s">
        <v>519</v>
      </c>
    </row>
    <row r="41" spans="1:19" ht="78.75">
      <c r="A41" s="179">
        <v>15</v>
      </c>
      <c r="B41" s="145" t="s">
        <v>316</v>
      </c>
      <c r="C41" s="222" t="s">
        <v>343</v>
      </c>
      <c r="D41" s="147">
        <v>345900</v>
      </c>
      <c r="E41" s="274" t="s">
        <v>476</v>
      </c>
      <c r="F41" s="218" t="s">
        <v>31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322" t="s">
        <v>519</v>
      </c>
    </row>
    <row r="42" spans="1:19" ht="78.75">
      <c r="A42" s="179">
        <v>16</v>
      </c>
      <c r="B42" s="145" t="s">
        <v>317</v>
      </c>
      <c r="C42" s="222" t="s">
        <v>344</v>
      </c>
      <c r="D42" s="147">
        <v>149800</v>
      </c>
      <c r="E42" s="274" t="s">
        <v>476</v>
      </c>
      <c r="F42" s="218" t="s">
        <v>31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322" t="s">
        <v>519</v>
      </c>
    </row>
    <row r="43" spans="1:19" ht="64.5" customHeight="1">
      <c r="A43" s="179">
        <v>17</v>
      </c>
      <c r="B43" s="145" t="s">
        <v>318</v>
      </c>
      <c r="C43" s="222" t="s">
        <v>342</v>
      </c>
      <c r="D43" s="147">
        <v>300000</v>
      </c>
      <c r="E43" s="274" t="s">
        <v>477</v>
      </c>
      <c r="F43" s="218" t="s">
        <v>31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322" t="s">
        <v>607</v>
      </c>
    </row>
    <row r="44" spans="1:19" ht="63">
      <c r="A44" s="179">
        <v>18</v>
      </c>
      <c r="B44" s="145" t="s">
        <v>319</v>
      </c>
      <c r="C44" s="222" t="s">
        <v>349</v>
      </c>
      <c r="D44" s="147">
        <v>178400</v>
      </c>
      <c r="E44" s="274" t="s">
        <v>478</v>
      </c>
      <c r="F44" s="218" t="s">
        <v>31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322" t="s">
        <v>519</v>
      </c>
    </row>
    <row r="46" spans="1:18" ht="21">
      <c r="A46" s="403" t="s">
        <v>297</v>
      </c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18" ht="21">
      <c r="A47" s="403" t="s">
        <v>298</v>
      </c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</row>
    <row r="48" spans="1:18" ht="21">
      <c r="A48" s="403" t="s">
        <v>177</v>
      </c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21">
      <c r="A49" s="175" t="s">
        <v>299</v>
      </c>
      <c r="B49" s="36"/>
      <c r="C49" s="190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21">
      <c r="A50" s="176" t="s">
        <v>300</v>
      </c>
      <c r="B50" s="37"/>
      <c r="C50" s="190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21">
      <c r="A51" s="176" t="s">
        <v>301</v>
      </c>
      <c r="B51" s="37"/>
      <c r="C51" s="19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21">
      <c r="A52" s="176"/>
      <c r="B52" s="37"/>
      <c r="C52" s="19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9" ht="20.25">
      <c r="A53" s="404" t="s">
        <v>10</v>
      </c>
      <c r="B53" s="39" t="s">
        <v>335</v>
      </c>
      <c r="C53" s="406" t="s">
        <v>336</v>
      </c>
      <c r="D53" s="39" t="s">
        <v>6</v>
      </c>
      <c r="E53" s="39" t="s">
        <v>13</v>
      </c>
      <c r="F53" s="408" t="s">
        <v>338</v>
      </c>
      <c r="G53" s="410" t="s">
        <v>181</v>
      </c>
      <c r="H53" s="411"/>
      <c r="I53" s="412"/>
      <c r="J53" s="413" t="s">
        <v>341</v>
      </c>
      <c r="K53" s="413"/>
      <c r="L53" s="413"/>
      <c r="M53" s="413"/>
      <c r="N53" s="413"/>
      <c r="O53" s="413"/>
      <c r="P53" s="413"/>
      <c r="Q53" s="413"/>
      <c r="R53" s="413"/>
      <c r="S53" s="402" t="s">
        <v>339</v>
      </c>
    </row>
    <row r="54" spans="1:19" ht="20.25">
      <c r="A54" s="405"/>
      <c r="B54" s="40"/>
      <c r="C54" s="407"/>
      <c r="D54" s="40" t="s">
        <v>337</v>
      </c>
      <c r="E54" s="40" t="s">
        <v>14</v>
      </c>
      <c r="F54" s="409"/>
      <c r="G54" s="41" t="s">
        <v>16</v>
      </c>
      <c r="H54" s="41" t="s">
        <v>17</v>
      </c>
      <c r="I54" s="41" t="s">
        <v>18</v>
      </c>
      <c r="J54" s="41" t="s">
        <v>19</v>
      </c>
      <c r="K54" s="41" t="s">
        <v>20</v>
      </c>
      <c r="L54" s="41" t="s">
        <v>21</v>
      </c>
      <c r="M54" s="41" t="s">
        <v>22</v>
      </c>
      <c r="N54" s="41" t="s">
        <v>23</v>
      </c>
      <c r="O54" s="41" t="s">
        <v>24</v>
      </c>
      <c r="P54" s="41" t="s">
        <v>25</v>
      </c>
      <c r="Q54" s="41" t="s">
        <v>26</v>
      </c>
      <c r="R54" s="41" t="s">
        <v>27</v>
      </c>
      <c r="S54" s="402"/>
    </row>
    <row r="55" spans="1:19" ht="78.75">
      <c r="A55" s="174">
        <v>19</v>
      </c>
      <c r="B55" s="150" t="s">
        <v>320</v>
      </c>
      <c r="C55" s="217" t="s">
        <v>361</v>
      </c>
      <c r="D55" s="152">
        <v>180000</v>
      </c>
      <c r="E55" s="276" t="s">
        <v>479</v>
      </c>
      <c r="F55" s="218" t="s">
        <v>31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386" t="s">
        <v>518</v>
      </c>
    </row>
    <row r="56" spans="1:19" ht="72" customHeight="1">
      <c r="A56" s="174">
        <v>20</v>
      </c>
      <c r="B56" s="150" t="s">
        <v>321</v>
      </c>
      <c r="C56" s="217" t="s">
        <v>362</v>
      </c>
      <c r="D56" s="152">
        <v>180000</v>
      </c>
      <c r="E56" s="276" t="s">
        <v>384</v>
      </c>
      <c r="F56" s="218" t="s">
        <v>31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386" t="s">
        <v>518</v>
      </c>
    </row>
    <row r="57" spans="1:19" ht="110.25" customHeight="1">
      <c r="A57" s="179">
        <v>21</v>
      </c>
      <c r="B57" s="145" t="s">
        <v>322</v>
      </c>
      <c r="C57" s="222" t="s">
        <v>360</v>
      </c>
      <c r="D57" s="147">
        <v>349000</v>
      </c>
      <c r="E57" s="274" t="s">
        <v>478</v>
      </c>
      <c r="F57" s="218" t="s">
        <v>31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322" t="s">
        <v>519</v>
      </c>
    </row>
    <row r="58" spans="1:19" ht="21">
      <c r="A58" s="180"/>
      <c r="B58" s="163" t="s">
        <v>29</v>
      </c>
      <c r="C58" s="192" t="s">
        <v>340</v>
      </c>
      <c r="D58" s="238">
        <f>D56+D55+D44+D43+D42+D41+D40+D30+D29+D28+D27+D26+D25+D15+D14+D13+D12+D11+D10+D9</f>
        <v>5021700</v>
      </c>
      <c r="E58" s="297"/>
      <c r="F58" s="297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329"/>
    </row>
    <row r="59" spans="1:19" ht="21">
      <c r="A59" s="177"/>
      <c r="B59" s="387"/>
      <c r="C59" s="388"/>
      <c r="D59" s="389"/>
      <c r="E59" s="77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392"/>
    </row>
    <row r="60" spans="1:19" ht="21">
      <c r="A60" s="178"/>
      <c r="B60" s="390"/>
      <c r="C60" s="211"/>
      <c r="D60" s="391"/>
      <c r="E60" s="68"/>
      <c r="F60" s="6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393"/>
    </row>
    <row r="61" spans="1:19" ht="21">
      <c r="A61" s="178"/>
      <c r="B61" s="390"/>
      <c r="C61" s="211"/>
      <c r="D61" s="391"/>
      <c r="E61" s="68"/>
      <c r="F61" s="68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393"/>
    </row>
    <row r="62" spans="1:19" ht="21">
      <c r="A62" s="178"/>
      <c r="B62" s="390"/>
      <c r="C62" s="211"/>
      <c r="D62" s="391"/>
      <c r="E62" s="68"/>
      <c r="F62" s="68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393"/>
    </row>
    <row r="63" spans="1:19" ht="21">
      <c r="A63" s="178"/>
      <c r="B63" s="390"/>
      <c r="C63" s="211"/>
      <c r="D63" s="391"/>
      <c r="E63" s="68"/>
      <c r="F63" s="68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393"/>
    </row>
    <row r="64" spans="1:19" ht="21">
      <c r="A64" s="178"/>
      <c r="B64" s="69"/>
      <c r="C64" s="198"/>
      <c r="D64" s="70"/>
      <c r="E64" s="73"/>
      <c r="F64" s="73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326"/>
    </row>
    <row r="65" spans="1:19" ht="21">
      <c r="A65" s="421"/>
      <c r="B65" s="421"/>
      <c r="C65" s="421"/>
      <c r="D65" s="70"/>
      <c r="E65" s="68"/>
      <c r="F65" s="68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326"/>
    </row>
    <row r="66" spans="1:19" ht="21">
      <c r="A66" s="178"/>
      <c r="B66" s="69"/>
      <c r="C66" s="198"/>
      <c r="D66" s="70"/>
      <c r="E66" s="73"/>
      <c r="F66" s="73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326"/>
    </row>
    <row r="67" spans="1:19" ht="21">
      <c r="A67" s="178"/>
      <c r="B67" s="69"/>
      <c r="C67" s="198"/>
      <c r="D67" s="70"/>
      <c r="E67" s="73"/>
      <c r="F67" s="73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326"/>
    </row>
    <row r="68" spans="1:19" ht="21">
      <c r="A68" s="178"/>
      <c r="B68" s="69"/>
      <c r="C68" s="198"/>
      <c r="D68" s="70"/>
      <c r="E68" s="73"/>
      <c r="F68" s="73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326"/>
    </row>
    <row r="69" spans="1:18" ht="21">
      <c r="A69" s="403" t="s">
        <v>297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</row>
    <row r="70" spans="1:18" ht="21">
      <c r="A70" s="403" t="s">
        <v>298</v>
      </c>
      <c r="B70" s="403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</row>
    <row r="71" spans="1:18" ht="21">
      <c r="A71" s="403" t="s">
        <v>177</v>
      </c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</row>
    <row r="72" spans="1:18" ht="21">
      <c r="A72" s="403" t="s">
        <v>608</v>
      </c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</row>
    <row r="73" spans="1:18" ht="21">
      <c r="A73" s="175" t="s">
        <v>299</v>
      </c>
      <c r="B73" s="36"/>
      <c r="C73" s="190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21">
      <c r="A74" s="176" t="s">
        <v>300</v>
      </c>
      <c r="B74" s="37"/>
      <c r="C74" s="190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1:18" ht="21">
      <c r="A75" s="176" t="s">
        <v>301</v>
      </c>
      <c r="B75" s="37"/>
      <c r="C75" s="19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ht="21">
      <c r="A76" s="176"/>
      <c r="B76" s="37"/>
      <c r="C76" s="19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9" ht="20.25">
      <c r="A77" s="404" t="s">
        <v>10</v>
      </c>
      <c r="B77" s="39" t="s">
        <v>335</v>
      </c>
      <c r="C77" s="406" t="s">
        <v>336</v>
      </c>
      <c r="D77" s="39" t="s">
        <v>6</v>
      </c>
      <c r="E77" s="39" t="s">
        <v>13</v>
      </c>
      <c r="F77" s="408" t="s">
        <v>338</v>
      </c>
      <c r="G77" s="410" t="s">
        <v>181</v>
      </c>
      <c r="H77" s="411"/>
      <c r="I77" s="412"/>
      <c r="J77" s="413" t="s">
        <v>341</v>
      </c>
      <c r="K77" s="413"/>
      <c r="L77" s="413"/>
      <c r="M77" s="413"/>
      <c r="N77" s="413"/>
      <c r="O77" s="413"/>
      <c r="P77" s="413"/>
      <c r="Q77" s="413"/>
      <c r="R77" s="413"/>
      <c r="S77" s="402" t="s">
        <v>339</v>
      </c>
    </row>
    <row r="78" spans="1:19" ht="20.25">
      <c r="A78" s="405"/>
      <c r="B78" s="40"/>
      <c r="C78" s="407"/>
      <c r="D78" s="40" t="s">
        <v>337</v>
      </c>
      <c r="E78" s="40" t="s">
        <v>14</v>
      </c>
      <c r="F78" s="409"/>
      <c r="G78" s="41" t="s">
        <v>16</v>
      </c>
      <c r="H78" s="41" t="s">
        <v>17</v>
      </c>
      <c r="I78" s="41" t="s">
        <v>18</v>
      </c>
      <c r="J78" s="41" t="s">
        <v>19</v>
      </c>
      <c r="K78" s="41" t="s">
        <v>20</v>
      </c>
      <c r="L78" s="41" t="s">
        <v>21</v>
      </c>
      <c r="M78" s="41" t="s">
        <v>22</v>
      </c>
      <c r="N78" s="41" t="s">
        <v>23</v>
      </c>
      <c r="O78" s="41" t="s">
        <v>24</v>
      </c>
      <c r="P78" s="41" t="s">
        <v>25</v>
      </c>
      <c r="Q78" s="41" t="s">
        <v>26</v>
      </c>
      <c r="R78" s="41" t="s">
        <v>27</v>
      </c>
      <c r="S78" s="402"/>
    </row>
    <row r="79" spans="1:19" ht="63">
      <c r="A79" s="174">
        <v>1</v>
      </c>
      <c r="B79" s="150" t="s">
        <v>609</v>
      </c>
      <c r="C79" s="217" t="s">
        <v>610</v>
      </c>
      <c r="D79" s="152">
        <v>500000</v>
      </c>
      <c r="E79" s="276" t="s">
        <v>611</v>
      </c>
      <c r="F79" s="218" t="s">
        <v>31</v>
      </c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386" t="s">
        <v>575</v>
      </c>
    </row>
    <row r="80" spans="1:19" ht="21">
      <c r="A80" s="180"/>
      <c r="B80" s="163" t="s">
        <v>29</v>
      </c>
      <c r="C80" s="192" t="s">
        <v>392</v>
      </c>
      <c r="D80" s="238">
        <f>SUM(D79)</f>
        <v>500000</v>
      </c>
      <c r="E80" s="297"/>
      <c r="F80" s="297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329"/>
    </row>
    <row r="81" spans="1:18" ht="21">
      <c r="A81" s="403" t="s">
        <v>297</v>
      </c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</row>
    <row r="82" spans="1:18" ht="21">
      <c r="A82" s="403" t="s">
        <v>298</v>
      </c>
      <c r="B82" s="40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</row>
    <row r="83" spans="1:18" ht="21">
      <c r="A83" s="403" t="s">
        <v>177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</row>
    <row r="84" spans="1:18" ht="21">
      <c r="A84" s="175" t="s">
        <v>299</v>
      </c>
      <c r="B84" s="36"/>
      <c r="C84" s="190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21">
      <c r="A85" s="176" t="s">
        <v>300</v>
      </c>
      <c r="B85" s="37"/>
      <c r="C85" s="190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6" spans="1:18" ht="21">
      <c r="A86" s="176" t="s">
        <v>323</v>
      </c>
      <c r="B86" s="37"/>
      <c r="C86" s="19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ht="21">
      <c r="A87" s="176"/>
      <c r="B87" s="37"/>
      <c r="C87" s="19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9" ht="20.25">
      <c r="A88" s="404" t="s">
        <v>10</v>
      </c>
      <c r="B88" s="39" t="s">
        <v>335</v>
      </c>
      <c r="C88" s="406" t="s">
        <v>336</v>
      </c>
      <c r="D88" s="39" t="s">
        <v>6</v>
      </c>
      <c r="E88" s="39" t="s">
        <v>13</v>
      </c>
      <c r="F88" s="408" t="s">
        <v>338</v>
      </c>
      <c r="G88" s="410" t="s">
        <v>181</v>
      </c>
      <c r="H88" s="411"/>
      <c r="I88" s="412"/>
      <c r="J88" s="413" t="s">
        <v>341</v>
      </c>
      <c r="K88" s="413"/>
      <c r="L88" s="413"/>
      <c r="M88" s="413"/>
      <c r="N88" s="413"/>
      <c r="O88" s="413"/>
      <c r="P88" s="413"/>
      <c r="Q88" s="413"/>
      <c r="R88" s="413"/>
      <c r="S88" s="402" t="s">
        <v>339</v>
      </c>
    </row>
    <row r="89" spans="1:19" ht="20.25">
      <c r="A89" s="405"/>
      <c r="B89" s="40"/>
      <c r="C89" s="407"/>
      <c r="D89" s="40" t="s">
        <v>337</v>
      </c>
      <c r="E89" s="40" t="s">
        <v>14</v>
      </c>
      <c r="F89" s="409"/>
      <c r="G89" s="41" t="s">
        <v>16</v>
      </c>
      <c r="H89" s="41" t="s">
        <v>17</v>
      </c>
      <c r="I89" s="41" t="s">
        <v>18</v>
      </c>
      <c r="J89" s="41" t="s">
        <v>19</v>
      </c>
      <c r="K89" s="41" t="s">
        <v>20</v>
      </c>
      <c r="L89" s="41" t="s">
        <v>21</v>
      </c>
      <c r="M89" s="41" t="s">
        <v>22</v>
      </c>
      <c r="N89" s="41" t="s">
        <v>23</v>
      </c>
      <c r="O89" s="41" t="s">
        <v>24</v>
      </c>
      <c r="P89" s="41" t="s">
        <v>25</v>
      </c>
      <c r="Q89" s="41" t="s">
        <v>26</v>
      </c>
      <c r="R89" s="41" t="s">
        <v>27</v>
      </c>
      <c r="S89" s="402"/>
    </row>
    <row r="90" spans="1:19" ht="63">
      <c r="A90" s="149" t="s">
        <v>324</v>
      </c>
      <c r="B90" s="145" t="s">
        <v>325</v>
      </c>
      <c r="C90" s="222" t="s">
        <v>364</v>
      </c>
      <c r="D90" s="147">
        <v>25000</v>
      </c>
      <c r="E90" s="274" t="s">
        <v>385</v>
      </c>
      <c r="F90" s="218" t="s">
        <v>31</v>
      </c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324" t="s">
        <v>607</v>
      </c>
    </row>
    <row r="91" spans="1:19" ht="47.25">
      <c r="A91" s="149" t="s">
        <v>326</v>
      </c>
      <c r="B91" s="145" t="s">
        <v>327</v>
      </c>
      <c r="C91" s="222" t="s">
        <v>363</v>
      </c>
      <c r="D91" s="147">
        <v>150000</v>
      </c>
      <c r="E91" s="274" t="s">
        <v>386</v>
      </c>
      <c r="F91" s="218" t="s">
        <v>31</v>
      </c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324" t="s">
        <v>607</v>
      </c>
    </row>
    <row r="92" spans="1:19" ht="47.25">
      <c r="A92" s="149" t="s">
        <v>328</v>
      </c>
      <c r="B92" s="145" t="s">
        <v>329</v>
      </c>
      <c r="C92" s="222" t="s">
        <v>366</v>
      </c>
      <c r="D92" s="147">
        <v>22700</v>
      </c>
      <c r="E92" s="274" t="s">
        <v>480</v>
      </c>
      <c r="F92" s="218" t="s">
        <v>31</v>
      </c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322" t="s">
        <v>506</v>
      </c>
    </row>
    <row r="93" spans="1:19" ht="87" customHeight="1">
      <c r="A93" s="149" t="s">
        <v>330</v>
      </c>
      <c r="B93" s="145" t="s">
        <v>331</v>
      </c>
      <c r="C93" s="222" t="s">
        <v>365</v>
      </c>
      <c r="D93" s="147">
        <v>230000</v>
      </c>
      <c r="E93" s="274" t="s">
        <v>383</v>
      </c>
      <c r="F93" s="218" t="s">
        <v>31</v>
      </c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322" t="s">
        <v>606</v>
      </c>
    </row>
    <row r="94" spans="1:19" ht="63">
      <c r="A94" s="149" t="s">
        <v>332</v>
      </c>
      <c r="B94" s="145" t="s">
        <v>333</v>
      </c>
      <c r="C94" s="222" t="s">
        <v>367</v>
      </c>
      <c r="D94" s="147">
        <v>72000</v>
      </c>
      <c r="E94" s="274" t="s">
        <v>384</v>
      </c>
      <c r="F94" s="218" t="s">
        <v>31</v>
      </c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322" t="s">
        <v>506</v>
      </c>
    </row>
    <row r="95" spans="1:19" ht="21">
      <c r="A95" s="162"/>
      <c r="B95" s="163" t="s">
        <v>29</v>
      </c>
      <c r="C95" s="192" t="s">
        <v>334</v>
      </c>
      <c r="D95" s="277">
        <f>SUM(D90:D94)</f>
        <v>499700</v>
      </c>
      <c r="E95" s="278"/>
      <c r="F95" s="278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80"/>
      <c r="S95" s="328"/>
    </row>
    <row r="96" spans="1:18" ht="21">
      <c r="A96" s="177"/>
      <c r="B96" s="78"/>
      <c r="C96" s="197"/>
      <c r="D96" s="79"/>
      <c r="E96" s="80"/>
      <c r="F96" s="80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69"/>
    </row>
    <row r="97" spans="1:18" ht="21">
      <c r="A97" s="178"/>
      <c r="B97" s="69"/>
      <c r="C97" s="198"/>
      <c r="D97" s="70"/>
      <c r="E97" s="73"/>
      <c r="F97" s="73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ht="21">
      <c r="A98" s="178"/>
      <c r="B98" s="69"/>
      <c r="C98" s="193"/>
      <c r="D98" s="70"/>
      <c r="E98" s="68"/>
      <c r="F98" s="68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8" ht="21">
      <c r="A99" s="178"/>
      <c r="B99" s="69"/>
      <c r="C99" s="198"/>
      <c r="D99" s="70"/>
      <c r="E99" s="73"/>
      <c r="F99" s="73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1:18" ht="21">
      <c r="A100" s="178"/>
      <c r="B100" s="69"/>
      <c r="C100" s="198"/>
      <c r="D100" s="70"/>
      <c r="E100" s="73"/>
      <c r="F100" s="73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18" ht="21">
      <c r="A101" s="181"/>
      <c r="B101" s="81"/>
      <c r="C101" s="199"/>
      <c r="D101" s="155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</row>
    <row r="102" spans="1:18" ht="21">
      <c r="A102" s="403" t="s">
        <v>297</v>
      </c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</row>
    <row r="103" spans="1:18" ht="21">
      <c r="A103" s="403" t="s">
        <v>298</v>
      </c>
      <c r="B103" s="403"/>
      <c r="C103" s="403"/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</row>
    <row r="104" spans="1:18" ht="21">
      <c r="A104" s="403" t="s">
        <v>177</v>
      </c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</row>
    <row r="105" spans="1:18" ht="21">
      <c r="A105" s="175" t="s">
        <v>395</v>
      </c>
      <c r="B105" s="36"/>
      <c r="C105" s="190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21">
      <c r="A106" s="176" t="s">
        <v>396</v>
      </c>
      <c r="B106" s="37"/>
      <c r="C106" s="190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 ht="21">
      <c r="A107" s="176" t="s">
        <v>397</v>
      </c>
      <c r="B107" s="37"/>
      <c r="C107" s="19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18" ht="21">
      <c r="A108" s="176"/>
      <c r="B108" s="37"/>
      <c r="C108" s="19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1:19" ht="20.25">
      <c r="A109" s="404" t="s">
        <v>10</v>
      </c>
      <c r="B109" s="39" t="s">
        <v>335</v>
      </c>
      <c r="C109" s="406" t="s">
        <v>336</v>
      </c>
      <c r="D109" s="39" t="s">
        <v>6</v>
      </c>
      <c r="E109" s="39" t="s">
        <v>13</v>
      </c>
      <c r="F109" s="408" t="s">
        <v>338</v>
      </c>
      <c r="G109" s="410" t="s">
        <v>181</v>
      </c>
      <c r="H109" s="411"/>
      <c r="I109" s="412"/>
      <c r="J109" s="413" t="s">
        <v>341</v>
      </c>
      <c r="K109" s="413"/>
      <c r="L109" s="413"/>
      <c r="M109" s="413"/>
      <c r="N109" s="413"/>
      <c r="O109" s="413"/>
      <c r="P109" s="413"/>
      <c r="Q109" s="413"/>
      <c r="R109" s="413"/>
      <c r="S109" s="402" t="s">
        <v>339</v>
      </c>
    </row>
    <row r="110" spans="1:19" ht="20.25">
      <c r="A110" s="405"/>
      <c r="B110" s="40"/>
      <c r="C110" s="407"/>
      <c r="D110" s="40" t="s">
        <v>337</v>
      </c>
      <c r="E110" s="40" t="s">
        <v>14</v>
      </c>
      <c r="F110" s="409"/>
      <c r="G110" s="41" t="s">
        <v>16</v>
      </c>
      <c r="H110" s="41" t="s">
        <v>17</v>
      </c>
      <c r="I110" s="41" t="s">
        <v>18</v>
      </c>
      <c r="J110" s="41" t="s">
        <v>19</v>
      </c>
      <c r="K110" s="41" t="s">
        <v>20</v>
      </c>
      <c r="L110" s="41" t="s">
        <v>21</v>
      </c>
      <c r="M110" s="41" t="s">
        <v>22</v>
      </c>
      <c r="N110" s="41" t="s">
        <v>23</v>
      </c>
      <c r="O110" s="41" t="s">
        <v>24</v>
      </c>
      <c r="P110" s="41" t="s">
        <v>25</v>
      </c>
      <c r="Q110" s="41" t="s">
        <v>26</v>
      </c>
      <c r="R110" s="41" t="s">
        <v>27</v>
      </c>
      <c r="S110" s="402"/>
    </row>
    <row r="111" spans="1:19" ht="84.75" customHeight="1">
      <c r="A111" s="149" t="s">
        <v>324</v>
      </c>
      <c r="B111" s="145" t="s">
        <v>398</v>
      </c>
      <c r="C111" s="222" t="s">
        <v>529</v>
      </c>
      <c r="D111" s="239">
        <v>50000</v>
      </c>
      <c r="E111" s="317" t="s">
        <v>530</v>
      </c>
      <c r="F111" s="218" t="s">
        <v>174</v>
      </c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322" t="s">
        <v>517</v>
      </c>
    </row>
    <row r="112" spans="1:19" ht="84.75" customHeight="1">
      <c r="A112" s="240">
        <v>2</v>
      </c>
      <c r="B112" s="229" t="s">
        <v>399</v>
      </c>
      <c r="C112" s="335" t="s">
        <v>531</v>
      </c>
      <c r="D112" s="241">
        <v>200000</v>
      </c>
      <c r="E112" s="336" t="s">
        <v>532</v>
      </c>
      <c r="F112" s="218" t="s">
        <v>174</v>
      </c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89"/>
      <c r="S112" s="322" t="s">
        <v>517</v>
      </c>
    </row>
    <row r="113" spans="1:19" ht="21">
      <c r="A113" s="162"/>
      <c r="B113" s="163" t="s">
        <v>29</v>
      </c>
      <c r="C113" s="192" t="s">
        <v>381</v>
      </c>
      <c r="D113" s="284">
        <f>SUM(D111:D112)</f>
        <v>250000</v>
      </c>
      <c r="E113" s="281"/>
      <c r="F113" s="281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3"/>
      <c r="S113" s="329"/>
    </row>
    <row r="114" spans="1:18" ht="21">
      <c r="A114" s="178"/>
      <c r="B114" s="69"/>
      <c r="C114" s="196"/>
      <c r="D114" s="70"/>
      <c r="E114" s="73"/>
      <c r="F114" s="73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ht="21">
      <c r="A115" s="178"/>
      <c r="B115" s="69"/>
      <c r="C115" s="196"/>
      <c r="D115" s="70"/>
      <c r="E115" s="73"/>
      <c r="F115" s="73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8" ht="21">
      <c r="A116" s="178"/>
      <c r="B116" s="69"/>
      <c r="C116" s="196"/>
      <c r="D116" s="70"/>
      <c r="E116" s="73"/>
      <c r="F116" s="73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ht="21">
      <c r="A117" s="178"/>
      <c r="B117" s="69"/>
      <c r="C117" s="196"/>
      <c r="D117" s="70"/>
      <c r="E117" s="73"/>
      <c r="F117" s="73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ht="21">
      <c r="A118" s="178"/>
      <c r="B118" s="69"/>
      <c r="C118" s="196"/>
      <c r="D118" s="70"/>
      <c r="E118" s="73"/>
      <c r="F118" s="73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1:18" ht="21">
      <c r="A119" s="178"/>
      <c r="B119" s="69"/>
      <c r="C119" s="196"/>
      <c r="D119" s="70"/>
      <c r="E119" s="73"/>
      <c r="F119" s="73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 ht="21">
      <c r="A120" s="178"/>
      <c r="B120" s="69"/>
      <c r="C120" s="196"/>
      <c r="D120" s="70"/>
      <c r="E120" s="73"/>
      <c r="F120" s="73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1:18" ht="21">
      <c r="A121" s="178"/>
      <c r="B121" s="69"/>
      <c r="C121" s="196"/>
      <c r="D121" s="70"/>
      <c r="E121" s="73"/>
      <c r="F121" s="73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 ht="21">
      <c r="A122" s="178"/>
      <c r="B122" s="69"/>
      <c r="C122" s="196"/>
      <c r="D122" s="70"/>
      <c r="E122" s="73"/>
      <c r="F122" s="73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1:18" ht="21">
      <c r="A123" s="178"/>
      <c r="B123" s="69"/>
      <c r="C123" s="196"/>
      <c r="D123" s="70"/>
      <c r="E123" s="73"/>
      <c r="F123" s="73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1:18" ht="21">
      <c r="A124" s="178"/>
      <c r="B124" s="69"/>
      <c r="C124" s="196"/>
      <c r="D124" s="70"/>
      <c r="E124" s="73"/>
      <c r="F124" s="73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1:18" ht="21">
      <c r="A125" s="178"/>
      <c r="B125" s="69"/>
      <c r="C125" s="196"/>
      <c r="D125" s="70"/>
      <c r="E125" s="73"/>
      <c r="F125" s="73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ht="21">
      <c r="A126" s="178"/>
      <c r="B126" s="69"/>
      <c r="C126" s="196"/>
      <c r="D126" s="70"/>
      <c r="E126" s="73"/>
      <c r="F126" s="73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ht="21">
      <c r="A127" s="178"/>
      <c r="B127" s="69"/>
      <c r="C127" s="196"/>
      <c r="D127" s="70"/>
      <c r="E127" s="73"/>
      <c r="F127" s="73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18" ht="21">
      <c r="A128" s="403" t="s">
        <v>297</v>
      </c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</row>
    <row r="129" spans="1:18" ht="21">
      <c r="A129" s="403" t="s">
        <v>298</v>
      </c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</row>
    <row r="130" spans="1:18" ht="21">
      <c r="A130" s="403" t="s">
        <v>177</v>
      </c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</row>
    <row r="131" spans="1:18" ht="21">
      <c r="A131" s="175" t="s">
        <v>400</v>
      </c>
      <c r="B131" s="36"/>
      <c r="C131" s="190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21">
      <c r="A132" s="176" t="s">
        <v>401</v>
      </c>
      <c r="B132" s="37"/>
      <c r="C132" s="190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:18" ht="21">
      <c r="A133" s="176" t="s">
        <v>402</v>
      </c>
      <c r="B133" s="37"/>
      <c r="C133" s="191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8" ht="21">
      <c r="A134" s="176"/>
      <c r="B134" s="37"/>
      <c r="C134" s="191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9" ht="20.25">
      <c r="A135" s="404" t="s">
        <v>10</v>
      </c>
      <c r="B135" s="39" t="s">
        <v>335</v>
      </c>
      <c r="C135" s="406" t="s">
        <v>336</v>
      </c>
      <c r="D135" s="39" t="s">
        <v>6</v>
      </c>
      <c r="E135" s="39" t="s">
        <v>13</v>
      </c>
      <c r="F135" s="408" t="s">
        <v>338</v>
      </c>
      <c r="G135" s="410" t="s">
        <v>181</v>
      </c>
      <c r="H135" s="411"/>
      <c r="I135" s="412"/>
      <c r="J135" s="413" t="s">
        <v>341</v>
      </c>
      <c r="K135" s="413"/>
      <c r="L135" s="413"/>
      <c r="M135" s="413"/>
      <c r="N135" s="413"/>
      <c r="O135" s="413"/>
      <c r="P135" s="413"/>
      <c r="Q135" s="413"/>
      <c r="R135" s="413"/>
      <c r="S135" s="402" t="s">
        <v>339</v>
      </c>
    </row>
    <row r="136" spans="1:19" ht="20.25">
      <c r="A136" s="405"/>
      <c r="B136" s="40"/>
      <c r="C136" s="407"/>
      <c r="D136" s="40" t="s">
        <v>337</v>
      </c>
      <c r="E136" s="40" t="s">
        <v>14</v>
      </c>
      <c r="F136" s="409"/>
      <c r="G136" s="41" t="s">
        <v>16</v>
      </c>
      <c r="H136" s="41" t="s">
        <v>17</v>
      </c>
      <c r="I136" s="41" t="s">
        <v>18</v>
      </c>
      <c r="J136" s="41" t="s">
        <v>19</v>
      </c>
      <c r="K136" s="41" t="s">
        <v>20</v>
      </c>
      <c r="L136" s="41" t="s">
        <v>21</v>
      </c>
      <c r="M136" s="41" t="s">
        <v>22</v>
      </c>
      <c r="N136" s="41" t="s">
        <v>23</v>
      </c>
      <c r="O136" s="41" t="s">
        <v>24</v>
      </c>
      <c r="P136" s="41" t="s">
        <v>25</v>
      </c>
      <c r="Q136" s="41" t="s">
        <v>26</v>
      </c>
      <c r="R136" s="41" t="s">
        <v>27</v>
      </c>
      <c r="S136" s="402"/>
    </row>
    <row r="137" spans="1:19" ht="84.75" customHeight="1">
      <c r="A137" s="149" t="s">
        <v>324</v>
      </c>
      <c r="B137" s="145" t="s">
        <v>403</v>
      </c>
      <c r="C137" s="222" t="s">
        <v>533</v>
      </c>
      <c r="D137" s="239">
        <v>30000</v>
      </c>
      <c r="E137" s="317" t="s">
        <v>530</v>
      </c>
      <c r="F137" s="218" t="s">
        <v>174</v>
      </c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322" t="s">
        <v>517</v>
      </c>
    </row>
    <row r="138" spans="1:19" ht="84.75" customHeight="1">
      <c r="A138" s="240">
        <v>2</v>
      </c>
      <c r="B138" s="243" t="s">
        <v>404</v>
      </c>
      <c r="C138" s="335" t="s">
        <v>534</v>
      </c>
      <c r="D138" s="241">
        <v>220000</v>
      </c>
      <c r="E138" s="317" t="s">
        <v>530</v>
      </c>
      <c r="F138" s="218" t="s">
        <v>174</v>
      </c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89"/>
      <c r="S138" s="322" t="s">
        <v>517</v>
      </c>
    </row>
    <row r="139" spans="1:19" ht="63">
      <c r="A139" s="313">
        <v>3</v>
      </c>
      <c r="B139" s="244" t="s">
        <v>405</v>
      </c>
      <c r="C139" s="310" t="s">
        <v>535</v>
      </c>
      <c r="D139" s="258">
        <v>200000</v>
      </c>
      <c r="E139" s="317" t="s">
        <v>530</v>
      </c>
      <c r="F139" s="218" t="s">
        <v>174</v>
      </c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89"/>
      <c r="S139" s="318" t="s">
        <v>536</v>
      </c>
    </row>
    <row r="140" spans="1:18" ht="21">
      <c r="A140" s="403" t="s">
        <v>297</v>
      </c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</row>
    <row r="141" spans="1:18" ht="21">
      <c r="A141" s="403" t="s">
        <v>298</v>
      </c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</row>
    <row r="142" spans="1:18" ht="21">
      <c r="A142" s="403" t="s">
        <v>177</v>
      </c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</row>
    <row r="143" spans="1:18" ht="21">
      <c r="A143" s="175" t="s">
        <v>400</v>
      </c>
      <c r="B143" s="36"/>
      <c r="C143" s="190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21">
      <c r="A144" s="176" t="s">
        <v>401</v>
      </c>
      <c r="B144" s="37"/>
      <c r="C144" s="190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</row>
    <row r="145" spans="1:18" ht="21">
      <c r="A145" s="176" t="s">
        <v>402</v>
      </c>
      <c r="B145" s="37"/>
      <c r="C145" s="191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1:18" ht="21">
      <c r="A146" s="176"/>
      <c r="B146" s="37"/>
      <c r="C146" s="191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1:19" ht="20.25">
      <c r="A147" s="404" t="s">
        <v>10</v>
      </c>
      <c r="B147" s="39" t="s">
        <v>335</v>
      </c>
      <c r="C147" s="406" t="s">
        <v>336</v>
      </c>
      <c r="D147" s="39" t="s">
        <v>6</v>
      </c>
      <c r="E147" s="39" t="s">
        <v>13</v>
      </c>
      <c r="F147" s="408" t="s">
        <v>338</v>
      </c>
      <c r="G147" s="410" t="s">
        <v>181</v>
      </c>
      <c r="H147" s="411"/>
      <c r="I147" s="412"/>
      <c r="J147" s="413" t="s">
        <v>341</v>
      </c>
      <c r="K147" s="413"/>
      <c r="L147" s="413"/>
      <c r="M147" s="413"/>
      <c r="N147" s="413"/>
      <c r="O147" s="413"/>
      <c r="P147" s="413"/>
      <c r="Q147" s="413"/>
      <c r="R147" s="413"/>
      <c r="S147" s="402" t="s">
        <v>339</v>
      </c>
    </row>
    <row r="148" spans="1:19" ht="20.25">
      <c r="A148" s="405"/>
      <c r="B148" s="40"/>
      <c r="C148" s="407"/>
      <c r="D148" s="40" t="s">
        <v>337</v>
      </c>
      <c r="E148" s="40" t="s">
        <v>14</v>
      </c>
      <c r="F148" s="409"/>
      <c r="G148" s="41" t="s">
        <v>16</v>
      </c>
      <c r="H148" s="41" t="s">
        <v>17</v>
      </c>
      <c r="I148" s="41" t="s">
        <v>18</v>
      </c>
      <c r="J148" s="41" t="s">
        <v>19</v>
      </c>
      <c r="K148" s="41" t="s">
        <v>20</v>
      </c>
      <c r="L148" s="41" t="s">
        <v>21</v>
      </c>
      <c r="M148" s="41" t="s">
        <v>22</v>
      </c>
      <c r="N148" s="41" t="s">
        <v>23</v>
      </c>
      <c r="O148" s="41" t="s">
        <v>24</v>
      </c>
      <c r="P148" s="41" t="s">
        <v>25</v>
      </c>
      <c r="Q148" s="41" t="s">
        <v>26</v>
      </c>
      <c r="R148" s="41" t="s">
        <v>27</v>
      </c>
      <c r="S148" s="402"/>
    </row>
    <row r="149" spans="1:19" ht="110.25">
      <c r="A149" s="313">
        <v>4</v>
      </c>
      <c r="B149" s="310" t="s">
        <v>406</v>
      </c>
      <c r="C149" s="219" t="s">
        <v>513</v>
      </c>
      <c r="D149" s="259">
        <v>100000</v>
      </c>
      <c r="E149" s="320" t="s">
        <v>514</v>
      </c>
      <c r="F149" s="319" t="s">
        <v>28</v>
      </c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89"/>
      <c r="S149" s="324" t="s">
        <v>506</v>
      </c>
    </row>
    <row r="150" spans="1:19" ht="94.5">
      <c r="A150" s="179">
        <v>5</v>
      </c>
      <c r="B150" s="314" t="s">
        <v>407</v>
      </c>
      <c r="C150" s="219" t="s">
        <v>515</v>
      </c>
      <c r="D150" s="239">
        <v>30000</v>
      </c>
      <c r="E150" s="321" t="s">
        <v>516</v>
      </c>
      <c r="F150" s="319" t="s">
        <v>28</v>
      </c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324" t="s">
        <v>506</v>
      </c>
    </row>
    <row r="151" spans="1:19" ht="110.25">
      <c r="A151" s="179">
        <v>6</v>
      </c>
      <c r="B151" s="230" t="s">
        <v>408</v>
      </c>
      <c r="C151" s="219" t="s">
        <v>495</v>
      </c>
      <c r="D151" s="261">
        <v>50000</v>
      </c>
      <c r="E151" s="311" t="s">
        <v>496</v>
      </c>
      <c r="F151" s="319" t="s">
        <v>28</v>
      </c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318" t="s">
        <v>517</v>
      </c>
    </row>
    <row r="152" spans="1:19" s="288" customFormat="1" ht="21">
      <c r="A152" s="285"/>
      <c r="B152" s="286" t="s">
        <v>29</v>
      </c>
      <c r="C152" s="289" t="s">
        <v>481</v>
      </c>
      <c r="D152" s="287">
        <f>SUM(D137:D151)</f>
        <v>630000</v>
      </c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330"/>
    </row>
    <row r="153" spans="1:18" ht="21">
      <c r="A153" s="403" t="s">
        <v>297</v>
      </c>
      <c r="B153" s="403"/>
      <c r="C153" s="403"/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403"/>
    </row>
    <row r="154" spans="1:18" ht="21">
      <c r="A154" s="403" t="s">
        <v>298</v>
      </c>
      <c r="B154" s="403"/>
      <c r="C154" s="403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</row>
    <row r="155" spans="1:18" ht="21">
      <c r="A155" s="403" t="s">
        <v>177</v>
      </c>
      <c r="B155" s="403"/>
      <c r="C155" s="403"/>
      <c r="D155" s="40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3"/>
      <c r="Q155" s="403"/>
      <c r="R155" s="403"/>
    </row>
    <row r="156" spans="1:18" ht="21">
      <c r="A156" s="175" t="s">
        <v>400</v>
      </c>
      <c r="B156" s="36"/>
      <c r="C156" s="190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21">
      <c r="A157" s="176" t="s">
        <v>410</v>
      </c>
      <c r="B157" s="37"/>
      <c r="C157" s="190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</row>
    <row r="158" spans="1:18" ht="21">
      <c r="A158" s="176" t="s">
        <v>409</v>
      </c>
      <c r="B158" s="37"/>
      <c r="C158" s="191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ht="21">
      <c r="A159" s="176"/>
      <c r="B159" s="37"/>
      <c r="C159" s="191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9" ht="20.25">
      <c r="A160" s="404" t="s">
        <v>10</v>
      </c>
      <c r="B160" s="39" t="s">
        <v>335</v>
      </c>
      <c r="C160" s="406" t="s">
        <v>336</v>
      </c>
      <c r="D160" s="39" t="s">
        <v>6</v>
      </c>
      <c r="E160" s="39" t="s">
        <v>13</v>
      </c>
      <c r="F160" s="408" t="s">
        <v>338</v>
      </c>
      <c r="G160" s="410" t="s">
        <v>181</v>
      </c>
      <c r="H160" s="411"/>
      <c r="I160" s="412"/>
      <c r="J160" s="413" t="s">
        <v>341</v>
      </c>
      <c r="K160" s="413"/>
      <c r="L160" s="413"/>
      <c r="M160" s="413"/>
      <c r="N160" s="413"/>
      <c r="O160" s="413"/>
      <c r="P160" s="413"/>
      <c r="Q160" s="413"/>
      <c r="R160" s="413"/>
      <c r="S160" s="402" t="s">
        <v>339</v>
      </c>
    </row>
    <row r="161" spans="1:19" ht="20.25">
      <c r="A161" s="405"/>
      <c r="B161" s="40"/>
      <c r="C161" s="407"/>
      <c r="D161" s="40" t="s">
        <v>337</v>
      </c>
      <c r="E161" s="40" t="s">
        <v>14</v>
      </c>
      <c r="F161" s="409"/>
      <c r="G161" s="41" t="s">
        <v>16</v>
      </c>
      <c r="H161" s="41" t="s">
        <v>17</v>
      </c>
      <c r="I161" s="41" t="s">
        <v>18</v>
      </c>
      <c r="J161" s="41" t="s">
        <v>19</v>
      </c>
      <c r="K161" s="41" t="s">
        <v>20</v>
      </c>
      <c r="L161" s="41" t="s">
        <v>21</v>
      </c>
      <c r="M161" s="41" t="s">
        <v>22</v>
      </c>
      <c r="N161" s="41" t="s">
        <v>23</v>
      </c>
      <c r="O161" s="41" t="s">
        <v>24</v>
      </c>
      <c r="P161" s="41" t="s">
        <v>25</v>
      </c>
      <c r="Q161" s="41" t="s">
        <v>26</v>
      </c>
      <c r="R161" s="41" t="s">
        <v>27</v>
      </c>
      <c r="S161" s="402"/>
    </row>
    <row r="162" spans="1:19" ht="95.25" customHeight="1">
      <c r="A162" s="149">
        <v>1</v>
      </c>
      <c r="B162" s="145" t="s">
        <v>411</v>
      </c>
      <c r="C162" s="222" t="s">
        <v>499</v>
      </c>
      <c r="D162" s="239">
        <v>30000</v>
      </c>
      <c r="E162" s="219" t="s">
        <v>500</v>
      </c>
      <c r="F162" s="218" t="s">
        <v>28</v>
      </c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318" t="s">
        <v>517</v>
      </c>
    </row>
    <row r="163" spans="1:19" ht="94.5">
      <c r="A163" s="179">
        <v>2</v>
      </c>
      <c r="B163" s="263" t="s">
        <v>412</v>
      </c>
      <c r="C163" s="219" t="s">
        <v>494</v>
      </c>
      <c r="D163" s="261">
        <v>100000</v>
      </c>
      <c r="E163" s="312" t="s">
        <v>493</v>
      </c>
      <c r="F163" s="218" t="s">
        <v>28</v>
      </c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318" t="s">
        <v>517</v>
      </c>
    </row>
    <row r="164" spans="1:19" ht="204.75">
      <c r="A164" s="179">
        <v>3</v>
      </c>
      <c r="B164" s="263" t="s">
        <v>413</v>
      </c>
      <c r="C164" s="315" t="s">
        <v>524</v>
      </c>
      <c r="D164" s="259">
        <v>15000</v>
      </c>
      <c r="E164" s="219" t="s">
        <v>525</v>
      </c>
      <c r="F164" s="218" t="s">
        <v>28</v>
      </c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318" t="s">
        <v>517</v>
      </c>
    </row>
    <row r="165" spans="1:18" ht="21">
      <c r="A165" s="1"/>
      <c r="B165" s="61"/>
      <c r="C165" s="208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ht="21">
      <c r="A166" s="403" t="s">
        <v>297</v>
      </c>
      <c r="B166" s="403"/>
      <c r="C166" s="403"/>
      <c r="D166" s="40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</row>
    <row r="167" spans="1:18" ht="21">
      <c r="A167" s="403" t="s">
        <v>298</v>
      </c>
      <c r="B167" s="403"/>
      <c r="C167" s="403"/>
      <c r="D167" s="403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  <c r="O167" s="403"/>
      <c r="P167" s="403"/>
      <c r="Q167" s="403"/>
      <c r="R167" s="403"/>
    </row>
    <row r="168" spans="1:18" ht="21">
      <c r="A168" s="403" t="s">
        <v>177</v>
      </c>
      <c r="B168" s="403"/>
      <c r="C168" s="403"/>
      <c r="D168" s="403"/>
      <c r="E168" s="403"/>
      <c r="F168" s="403"/>
      <c r="G168" s="403"/>
      <c r="H168" s="403"/>
      <c r="I168" s="403"/>
      <c r="J168" s="403"/>
      <c r="K168" s="403"/>
      <c r="L168" s="403"/>
      <c r="M168" s="403"/>
      <c r="N168" s="403"/>
      <c r="O168" s="403"/>
      <c r="P168" s="403"/>
      <c r="Q168" s="403"/>
      <c r="R168" s="403"/>
    </row>
    <row r="169" spans="1:18" ht="21">
      <c r="A169" s="175" t="s">
        <v>400</v>
      </c>
      <c r="B169" s="36"/>
      <c r="C169" s="190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21">
      <c r="A170" s="176" t="s">
        <v>410</v>
      </c>
      <c r="B170" s="37"/>
      <c r="C170" s="190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</row>
    <row r="171" spans="1:18" ht="21">
      <c r="A171" s="176" t="s">
        <v>409</v>
      </c>
      <c r="B171" s="37"/>
      <c r="C171" s="191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1:18" ht="21">
      <c r="A172" s="176"/>
      <c r="B172" s="37"/>
      <c r="C172" s="191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1:19" ht="20.25">
      <c r="A173" s="404" t="s">
        <v>10</v>
      </c>
      <c r="B173" s="39" t="s">
        <v>335</v>
      </c>
      <c r="C173" s="406" t="s">
        <v>336</v>
      </c>
      <c r="D173" s="39" t="s">
        <v>6</v>
      </c>
      <c r="E173" s="39" t="s">
        <v>13</v>
      </c>
      <c r="F173" s="408" t="s">
        <v>338</v>
      </c>
      <c r="G173" s="410" t="s">
        <v>181</v>
      </c>
      <c r="H173" s="411"/>
      <c r="I173" s="412"/>
      <c r="J173" s="413" t="s">
        <v>341</v>
      </c>
      <c r="K173" s="413"/>
      <c r="L173" s="413"/>
      <c r="M173" s="413"/>
      <c r="N173" s="413"/>
      <c r="O173" s="413"/>
      <c r="P173" s="413"/>
      <c r="Q173" s="413"/>
      <c r="R173" s="413"/>
      <c r="S173" s="402" t="s">
        <v>339</v>
      </c>
    </row>
    <row r="174" spans="1:19" ht="20.25">
      <c r="A174" s="405"/>
      <c r="B174" s="40"/>
      <c r="C174" s="407"/>
      <c r="D174" s="40" t="s">
        <v>337</v>
      </c>
      <c r="E174" s="40" t="s">
        <v>14</v>
      </c>
      <c r="F174" s="409"/>
      <c r="G174" s="41" t="s">
        <v>16</v>
      </c>
      <c r="H174" s="41" t="s">
        <v>17</v>
      </c>
      <c r="I174" s="41" t="s">
        <v>18</v>
      </c>
      <c r="J174" s="41" t="s">
        <v>19</v>
      </c>
      <c r="K174" s="41" t="s">
        <v>20</v>
      </c>
      <c r="L174" s="41" t="s">
        <v>21</v>
      </c>
      <c r="M174" s="41" t="s">
        <v>22</v>
      </c>
      <c r="N174" s="41" t="s">
        <v>23</v>
      </c>
      <c r="O174" s="41" t="s">
        <v>24</v>
      </c>
      <c r="P174" s="41" t="s">
        <v>25</v>
      </c>
      <c r="Q174" s="41" t="s">
        <v>26</v>
      </c>
      <c r="R174" s="41" t="s">
        <v>27</v>
      </c>
      <c r="S174" s="402"/>
    </row>
    <row r="175" spans="1:19" ht="173.25">
      <c r="A175" s="179">
        <v>4</v>
      </c>
      <c r="B175" s="263" t="s">
        <v>414</v>
      </c>
      <c r="C175" s="219" t="s">
        <v>526</v>
      </c>
      <c r="D175" s="259">
        <v>30000</v>
      </c>
      <c r="E175" s="309" t="s">
        <v>527</v>
      </c>
      <c r="F175" s="218" t="s">
        <v>28</v>
      </c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318" t="s">
        <v>518</v>
      </c>
    </row>
    <row r="176" spans="1:19" ht="141" customHeight="1">
      <c r="A176" s="149">
        <v>5</v>
      </c>
      <c r="B176" s="145" t="s">
        <v>415</v>
      </c>
      <c r="C176" s="222" t="s">
        <v>504</v>
      </c>
      <c r="D176" s="239">
        <v>10000</v>
      </c>
      <c r="E176" s="236" t="s">
        <v>505</v>
      </c>
      <c r="F176" s="218" t="s">
        <v>28</v>
      </c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324" t="s">
        <v>506</v>
      </c>
    </row>
    <row r="177" spans="1:19" ht="21">
      <c r="A177" s="180"/>
      <c r="B177" s="293" t="s">
        <v>29</v>
      </c>
      <c r="C177" s="294" t="s">
        <v>334</v>
      </c>
      <c r="D177" s="296">
        <f>D176+D175+D164+D163+D162</f>
        <v>185000</v>
      </c>
      <c r="E177" s="297"/>
      <c r="F177" s="291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329"/>
    </row>
    <row r="178" spans="1:19" ht="21">
      <c r="A178" s="178"/>
      <c r="B178" s="69"/>
      <c r="C178" s="198"/>
      <c r="D178" s="70"/>
      <c r="E178" s="73"/>
      <c r="F178" s="73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326"/>
    </row>
    <row r="179" spans="1:19" ht="21">
      <c r="A179" s="178"/>
      <c r="B179" s="69"/>
      <c r="C179" s="198"/>
      <c r="D179" s="70"/>
      <c r="E179" s="73"/>
      <c r="F179" s="73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326"/>
    </row>
    <row r="180" spans="1:19" ht="21">
      <c r="A180" s="178"/>
      <c r="B180" s="69"/>
      <c r="C180" s="198"/>
      <c r="D180" s="70"/>
      <c r="E180" s="73"/>
      <c r="F180" s="73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326"/>
    </row>
    <row r="181" spans="1:19" ht="21">
      <c r="A181" s="178"/>
      <c r="B181" s="69"/>
      <c r="C181" s="198"/>
      <c r="D181" s="70"/>
      <c r="E181" s="73"/>
      <c r="F181" s="73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326"/>
    </row>
    <row r="182" spans="1:19" ht="21">
      <c r="A182" s="178"/>
      <c r="B182" s="69"/>
      <c r="C182" s="198"/>
      <c r="D182" s="70"/>
      <c r="E182" s="68"/>
      <c r="F182" s="68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326"/>
    </row>
    <row r="183" spans="1:18" ht="21">
      <c r="A183" s="403" t="s">
        <v>297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403"/>
      <c r="L183" s="403"/>
      <c r="M183" s="403"/>
      <c r="N183" s="403"/>
      <c r="O183" s="403"/>
      <c r="P183" s="403"/>
      <c r="Q183" s="403"/>
      <c r="R183" s="403"/>
    </row>
    <row r="184" spans="1:18" ht="21">
      <c r="A184" s="403" t="s">
        <v>298</v>
      </c>
      <c r="B184" s="403"/>
      <c r="C184" s="403"/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</row>
    <row r="185" spans="1:18" ht="21">
      <c r="A185" s="403" t="s">
        <v>177</v>
      </c>
      <c r="B185" s="403"/>
      <c r="C185" s="403"/>
      <c r="D185" s="403"/>
      <c r="E185" s="403"/>
      <c r="F185" s="403"/>
      <c r="G185" s="403"/>
      <c r="H185" s="403"/>
      <c r="I185" s="403"/>
      <c r="J185" s="403"/>
      <c r="K185" s="403"/>
      <c r="L185" s="403"/>
      <c r="M185" s="403"/>
      <c r="N185" s="403"/>
      <c r="O185" s="403"/>
      <c r="P185" s="403"/>
      <c r="Q185" s="403"/>
      <c r="R185" s="403"/>
    </row>
    <row r="186" spans="1:18" ht="21">
      <c r="A186" s="175" t="s">
        <v>400</v>
      </c>
      <c r="B186" s="36"/>
      <c r="C186" s="190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21">
      <c r="A187" s="176" t="s">
        <v>416</v>
      </c>
      <c r="B187" s="37"/>
      <c r="C187" s="190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 ht="21">
      <c r="A188" s="176" t="s">
        <v>417</v>
      </c>
      <c r="B188" s="37"/>
      <c r="C188" s="191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1:18" ht="21">
      <c r="A189" s="176"/>
      <c r="B189" s="37"/>
      <c r="C189" s="191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1:19" ht="20.25">
      <c r="A190" s="404" t="s">
        <v>10</v>
      </c>
      <c r="B190" s="39" t="s">
        <v>335</v>
      </c>
      <c r="C190" s="406" t="s">
        <v>336</v>
      </c>
      <c r="D190" s="39" t="s">
        <v>6</v>
      </c>
      <c r="E190" s="39" t="s">
        <v>13</v>
      </c>
      <c r="F190" s="408" t="s">
        <v>338</v>
      </c>
      <c r="G190" s="410" t="s">
        <v>181</v>
      </c>
      <c r="H190" s="411"/>
      <c r="I190" s="412"/>
      <c r="J190" s="413" t="s">
        <v>341</v>
      </c>
      <c r="K190" s="413"/>
      <c r="L190" s="413"/>
      <c r="M190" s="413"/>
      <c r="N190" s="413"/>
      <c r="O190" s="413"/>
      <c r="P190" s="413"/>
      <c r="Q190" s="413"/>
      <c r="R190" s="413"/>
      <c r="S190" s="402" t="s">
        <v>339</v>
      </c>
    </row>
    <row r="191" spans="1:19" ht="20.25">
      <c r="A191" s="405"/>
      <c r="B191" s="40"/>
      <c r="C191" s="407"/>
      <c r="D191" s="40" t="s">
        <v>337</v>
      </c>
      <c r="E191" s="40" t="s">
        <v>14</v>
      </c>
      <c r="F191" s="409"/>
      <c r="G191" s="41" t="s">
        <v>16</v>
      </c>
      <c r="H191" s="41" t="s">
        <v>17</v>
      </c>
      <c r="I191" s="41" t="s">
        <v>18</v>
      </c>
      <c r="J191" s="41" t="s">
        <v>19</v>
      </c>
      <c r="K191" s="41" t="s">
        <v>20</v>
      </c>
      <c r="L191" s="41" t="s">
        <v>21</v>
      </c>
      <c r="M191" s="41" t="s">
        <v>22</v>
      </c>
      <c r="N191" s="41" t="s">
        <v>23</v>
      </c>
      <c r="O191" s="41" t="s">
        <v>24</v>
      </c>
      <c r="P191" s="41" t="s">
        <v>25</v>
      </c>
      <c r="Q191" s="41" t="s">
        <v>26</v>
      </c>
      <c r="R191" s="41" t="s">
        <v>27</v>
      </c>
      <c r="S191" s="402"/>
    </row>
    <row r="192" spans="1:19" ht="64.5" customHeight="1">
      <c r="A192" s="149">
        <v>1</v>
      </c>
      <c r="B192" s="145" t="s">
        <v>418</v>
      </c>
      <c r="C192" s="222" t="s">
        <v>537</v>
      </c>
      <c r="D192" s="239">
        <v>30000</v>
      </c>
      <c r="E192" s="317" t="s">
        <v>530</v>
      </c>
      <c r="F192" s="218" t="s">
        <v>174</v>
      </c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322" t="s">
        <v>536</v>
      </c>
    </row>
    <row r="193" spans="1:19" ht="42">
      <c r="A193" s="179">
        <v>2</v>
      </c>
      <c r="B193" s="298" t="s">
        <v>419</v>
      </c>
      <c r="C193" s="311" t="s">
        <v>538</v>
      </c>
      <c r="D193" s="261">
        <v>30000</v>
      </c>
      <c r="E193" s="317" t="s">
        <v>530</v>
      </c>
      <c r="F193" s="218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322" t="s">
        <v>519</v>
      </c>
    </row>
    <row r="194" spans="1:19" ht="68.25" customHeight="1">
      <c r="A194" s="179">
        <v>3</v>
      </c>
      <c r="B194" s="263" t="s">
        <v>420</v>
      </c>
      <c r="C194" s="311" t="s">
        <v>612</v>
      </c>
      <c r="D194" s="261">
        <v>50000</v>
      </c>
      <c r="E194" s="317" t="s">
        <v>530</v>
      </c>
      <c r="F194" s="218" t="s">
        <v>174</v>
      </c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322" t="s">
        <v>506</v>
      </c>
    </row>
    <row r="195" spans="1:19" ht="84.75" customHeight="1">
      <c r="A195" s="149">
        <v>4</v>
      </c>
      <c r="B195" s="145" t="s">
        <v>421</v>
      </c>
      <c r="C195" s="231" t="s">
        <v>539</v>
      </c>
      <c r="D195" s="239">
        <v>50000</v>
      </c>
      <c r="E195" s="317" t="s">
        <v>530</v>
      </c>
      <c r="F195" s="218" t="s">
        <v>174</v>
      </c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322" t="s">
        <v>519</v>
      </c>
    </row>
    <row r="196" spans="1:19" ht="63">
      <c r="A196" s="206">
        <v>5</v>
      </c>
      <c r="B196" s="264" t="s">
        <v>422</v>
      </c>
      <c r="C196" s="337" t="s">
        <v>540</v>
      </c>
      <c r="D196" s="260">
        <v>40000</v>
      </c>
      <c r="E196" s="317" t="s">
        <v>530</v>
      </c>
      <c r="F196" s="218" t="s">
        <v>174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322" t="s">
        <v>519</v>
      </c>
    </row>
    <row r="197" spans="1:19" s="172" customFormat="1" ht="21">
      <c r="A197" s="180"/>
      <c r="B197" s="299" t="s">
        <v>29</v>
      </c>
      <c r="C197" s="294" t="s">
        <v>334</v>
      </c>
      <c r="D197" s="238">
        <f>D196+D195+D194+D193+D192</f>
        <v>200000</v>
      </c>
      <c r="E197" s="291"/>
      <c r="F197" s="291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329"/>
    </row>
    <row r="198" spans="1:19" s="167" customFormat="1" ht="21">
      <c r="A198" s="178"/>
      <c r="B198" s="69"/>
      <c r="C198" s="198"/>
      <c r="D198" s="70"/>
      <c r="E198" s="73"/>
      <c r="F198" s="73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326"/>
    </row>
    <row r="199" spans="1:19" s="167" customFormat="1" ht="21">
      <c r="A199" s="178"/>
      <c r="B199" s="69"/>
      <c r="C199" s="198"/>
      <c r="D199" s="70"/>
      <c r="E199" s="68"/>
      <c r="F199" s="68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326"/>
    </row>
    <row r="200" spans="1:19" s="167" customFormat="1" ht="21">
      <c r="A200" s="178"/>
      <c r="B200" s="69"/>
      <c r="C200" s="198"/>
      <c r="D200" s="70"/>
      <c r="E200" s="73"/>
      <c r="F200" s="73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326"/>
    </row>
    <row r="201" spans="1:19" s="167" customFormat="1" ht="21">
      <c r="A201" s="178"/>
      <c r="B201" s="69"/>
      <c r="C201" s="198"/>
      <c r="D201" s="70"/>
      <c r="E201" s="68"/>
      <c r="F201" s="68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326"/>
    </row>
    <row r="202" spans="1:19" s="167" customFormat="1" ht="21">
      <c r="A202" s="178"/>
      <c r="B202" s="69"/>
      <c r="C202" s="193"/>
      <c r="D202" s="70"/>
      <c r="E202" s="68"/>
      <c r="F202" s="68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326"/>
    </row>
    <row r="203" spans="1:19" s="167" customFormat="1" ht="21">
      <c r="A203" s="178"/>
      <c r="B203" s="69"/>
      <c r="C203" s="198"/>
      <c r="D203" s="70"/>
      <c r="E203" s="73"/>
      <c r="F203" s="73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326"/>
    </row>
    <row r="204" spans="1:19" s="167" customFormat="1" ht="21">
      <c r="A204" s="178"/>
      <c r="B204" s="69"/>
      <c r="C204" s="198"/>
      <c r="D204" s="70"/>
      <c r="E204" s="73"/>
      <c r="F204" s="73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326"/>
    </row>
    <row r="205" spans="1:18" ht="21">
      <c r="A205" s="403" t="s">
        <v>297</v>
      </c>
      <c r="B205" s="403"/>
      <c r="C205" s="403"/>
      <c r="D205" s="403"/>
      <c r="E205" s="403"/>
      <c r="F205" s="403"/>
      <c r="G205" s="403"/>
      <c r="H205" s="403"/>
      <c r="I205" s="403"/>
      <c r="J205" s="403"/>
      <c r="K205" s="403"/>
      <c r="L205" s="403"/>
      <c r="M205" s="403"/>
      <c r="N205" s="403"/>
      <c r="O205" s="403"/>
      <c r="P205" s="403"/>
      <c r="Q205" s="403"/>
      <c r="R205" s="403"/>
    </row>
    <row r="206" spans="1:18" ht="21">
      <c r="A206" s="403" t="s">
        <v>298</v>
      </c>
      <c r="B206" s="403"/>
      <c r="C206" s="403"/>
      <c r="D206" s="403"/>
      <c r="E206" s="403"/>
      <c r="F206" s="403"/>
      <c r="G206" s="403"/>
      <c r="H206" s="403"/>
      <c r="I206" s="403"/>
      <c r="J206" s="403"/>
      <c r="K206" s="403"/>
      <c r="L206" s="403"/>
      <c r="M206" s="403"/>
      <c r="N206" s="403"/>
      <c r="O206" s="403"/>
      <c r="P206" s="403"/>
      <c r="Q206" s="403"/>
      <c r="R206" s="403"/>
    </row>
    <row r="207" spans="1:18" ht="21">
      <c r="A207" s="403" t="s">
        <v>177</v>
      </c>
      <c r="B207" s="403"/>
      <c r="C207" s="403"/>
      <c r="D207" s="403"/>
      <c r="E207" s="403"/>
      <c r="F207" s="403"/>
      <c r="G207" s="403"/>
      <c r="H207" s="403"/>
      <c r="I207" s="403"/>
      <c r="J207" s="403"/>
      <c r="K207" s="403"/>
      <c r="L207" s="403"/>
      <c r="M207" s="403"/>
      <c r="N207" s="403"/>
      <c r="O207" s="403"/>
      <c r="P207" s="403"/>
      <c r="Q207" s="403"/>
      <c r="R207" s="403"/>
    </row>
    <row r="208" spans="1:18" ht="21">
      <c r="A208" s="175" t="s">
        <v>400</v>
      </c>
      <c r="B208" s="36"/>
      <c r="C208" s="190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21">
      <c r="A209" s="176" t="s">
        <v>416</v>
      </c>
      <c r="B209" s="37"/>
      <c r="C209" s="190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</row>
    <row r="210" spans="1:18" ht="21">
      <c r="A210" s="176" t="s">
        <v>423</v>
      </c>
      <c r="B210" s="37"/>
      <c r="C210" s="191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1:18" ht="21">
      <c r="A211" s="176"/>
      <c r="B211" s="37"/>
      <c r="C211" s="191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1:19" ht="20.25">
      <c r="A212" s="404" t="s">
        <v>10</v>
      </c>
      <c r="B212" s="39" t="s">
        <v>335</v>
      </c>
      <c r="C212" s="406" t="s">
        <v>336</v>
      </c>
      <c r="D212" s="39" t="s">
        <v>6</v>
      </c>
      <c r="E212" s="39" t="s">
        <v>13</v>
      </c>
      <c r="F212" s="408" t="s">
        <v>338</v>
      </c>
      <c r="G212" s="410" t="s">
        <v>181</v>
      </c>
      <c r="H212" s="411"/>
      <c r="I212" s="412"/>
      <c r="J212" s="413" t="s">
        <v>341</v>
      </c>
      <c r="K212" s="413"/>
      <c r="L212" s="413"/>
      <c r="M212" s="413"/>
      <c r="N212" s="413"/>
      <c r="O212" s="413"/>
      <c r="P212" s="413"/>
      <c r="Q212" s="413"/>
      <c r="R212" s="413"/>
      <c r="S212" s="402" t="s">
        <v>339</v>
      </c>
    </row>
    <row r="213" spans="1:19" ht="20.25">
      <c r="A213" s="405"/>
      <c r="B213" s="40"/>
      <c r="C213" s="407"/>
      <c r="D213" s="40" t="s">
        <v>337</v>
      </c>
      <c r="E213" s="40" t="s">
        <v>14</v>
      </c>
      <c r="F213" s="409"/>
      <c r="G213" s="41" t="s">
        <v>16</v>
      </c>
      <c r="H213" s="41" t="s">
        <v>17</v>
      </c>
      <c r="I213" s="41" t="s">
        <v>18</v>
      </c>
      <c r="J213" s="41" t="s">
        <v>19</v>
      </c>
      <c r="K213" s="41" t="s">
        <v>20</v>
      </c>
      <c r="L213" s="41" t="s">
        <v>21</v>
      </c>
      <c r="M213" s="41" t="s">
        <v>22</v>
      </c>
      <c r="N213" s="41" t="s">
        <v>23</v>
      </c>
      <c r="O213" s="41" t="s">
        <v>24</v>
      </c>
      <c r="P213" s="41" t="s">
        <v>25</v>
      </c>
      <c r="Q213" s="41" t="s">
        <v>26</v>
      </c>
      <c r="R213" s="41" t="s">
        <v>27</v>
      </c>
      <c r="S213" s="402"/>
    </row>
    <row r="214" spans="1:19" ht="84.75" customHeight="1">
      <c r="A214" s="149">
        <v>1</v>
      </c>
      <c r="B214" s="254" t="s">
        <v>182</v>
      </c>
      <c r="C214" s="338" t="s">
        <v>541</v>
      </c>
      <c r="D214" s="250">
        <v>30000</v>
      </c>
      <c r="E214" s="317" t="s">
        <v>530</v>
      </c>
      <c r="F214" s="218" t="s">
        <v>174</v>
      </c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322" t="s">
        <v>519</v>
      </c>
    </row>
    <row r="215" spans="1:19" ht="63">
      <c r="A215" s="179">
        <v>2</v>
      </c>
      <c r="B215" s="267" t="s">
        <v>424</v>
      </c>
      <c r="C215" s="340" t="s">
        <v>542</v>
      </c>
      <c r="D215" s="261">
        <v>40000</v>
      </c>
      <c r="E215" s="317" t="s">
        <v>530</v>
      </c>
      <c r="F215" s="218" t="s">
        <v>174</v>
      </c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322" t="s">
        <v>519</v>
      </c>
    </row>
    <row r="216" spans="1:19" ht="63">
      <c r="A216" s="179">
        <v>3</v>
      </c>
      <c r="B216" s="267" t="s">
        <v>425</v>
      </c>
      <c r="C216" s="311" t="s">
        <v>543</v>
      </c>
      <c r="D216" s="261">
        <v>30000</v>
      </c>
      <c r="E216" s="317" t="s">
        <v>530</v>
      </c>
      <c r="F216" s="218" t="s">
        <v>174</v>
      </c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322" t="s">
        <v>519</v>
      </c>
    </row>
    <row r="217" spans="1:19" s="266" customFormat="1" ht="72" customHeight="1">
      <c r="A217" s="218">
        <v>4</v>
      </c>
      <c r="B217" s="267" t="s">
        <v>36</v>
      </c>
      <c r="C217" s="311" t="s">
        <v>544</v>
      </c>
      <c r="D217" s="268">
        <v>30000</v>
      </c>
      <c r="E217" s="317" t="s">
        <v>530</v>
      </c>
      <c r="F217" s="218" t="s">
        <v>174</v>
      </c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322" t="s">
        <v>519</v>
      </c>
    </row>
    <row r="218" spans="1:19" ht="21">
      <c r="A218" s="180"/>
      <c r="B218" s="293" t="s">
        <v>29</v>
      </c>
      <c r="C218" s="294" t="s">
        <v>482</v>
      </c>
      <c r="D218" s="295">
        <f>SUM(D214:D217)</f>
        <v>130000</v>
      </c>
      <c r="E218" s="291"/>
      <c r="F218" s="291"/>
      <c r="G218" s="292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329"/>
    </row>
    <row r="219" spans="1:19" ht="21">
      <c r="A219" s="178"/>
      <c r="B219" s="69"/>
      <c r="C219" s="196"/>
      <c r="D219" s="70"/>
      <c r="E219" s="68"/>
      <c r="F219" s="68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326"/>
    </row>
    <row r="220" spans="1:19" ht="21">
      <c r="A220" s="178"/>
      <c r="B220" s="69"/>
      <c r="C220" s="199"/>
      <c r="D220" s="70"/>
      <c r="E220" s="68"/>
      <c r="F220" s="68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326"/>
    </row>
    <row r="221" spans="1:19" ht="21">
      <c r="A221" s="178"/>
      <c r="B221" s="69"/>
      <c r="C221" s="196"/>
      <c r="D221" s="70"/>
      <c r="E221" s="73"/>
      <c r="F221" s="73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326"/>
    </row>
    <row r="222" spans="1:19" ht="21">
      <c r="A222" s="178"/>
      <c r="B222" s="69"/>
      <c r="C222" s="196"/>
      <c r="D222" s="70"/>
      <c r="E222" s="68"/>
      <c r="F222" s="68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326"/>
    </row>
    <row r="223" spans="1:19" ht="21">
      <c r="A223" s="178"/>
      <c r="B223" s="69"/>
      <c r="C223" s="196"/>
      <c r="D223" s="70"/>
      <c r="E223" s="73"/>
      <c r="F223" s="73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326"/>
    </row>
    <row r="224" spans="1:19" ht="21">
      <c r="A224" s="178"/>
      <c r="B224" s="69"/>
      <c r="C224" s="196"/>
      <c r="D224" s="70"/>
      <c r="E224" s="68"/>
      <c r="F224" s="68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326"/>
    </row>
    <row r="225" spans="1:19" ht="21">
      <c r="A225" s="178"/>
      <c r="B225" s="69"/>
      <c r="C225" s="196"/>
      <c r="D225" s="70"/>
      <c r="E225" s="73"/>
      <c r="F225" s="73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326"/>
    </row>
    <row r="226" spans="1:19" ht="21">
      <c r="A226" s="178"/>
      <c r="B226" s="69"/>
      <c r="C226" s="196"/>
      <c r="D226" s="70"/>
      <c r="E226" s="73"/>
      <c r="F226" s="73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326"/>
    </row>
    <row r="227" spans="1:18" ht="21">
      <c r="A227" s="1"/>
      <c r="B227" s="60"/>
      <c r="C227" s="194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1:18" ht="21">
      <c r="A228" s="403" t="s">
        <v>297</v>
      </c>
      <c r="B228" s="403"/>
      <c r="C228" s="403"/>
      <c r="D228" s="403"/>
      <c r="E228" s="403"/>
      <c r="F228" s="403"/>
      <c r="G228" s="403"/>
      <c r="H228" s="403"/>
      <c r="I228" s="403"/>
      <c r="J228" s="403"/>
      <c r="K228" s="403"/>
      <c r="L228" s="403"/>
      <c r="M228" s="403"/>
      <c r="N228" s="403"/>
      <c r="O228" s="403"/>
      <c r="P228" s="403"/>
      <c r="Q228" s="403"/>
      <c r="R228" s="403"/>
    </row>
    <row r="229" spans="1:18" ht="21">
      <c r="A229" s="403" t="s">
        <v>298</v>
      </c>
      <c r="B229" s="403"/>
      <c r="C229" s="403"/>
      <c r="D229" s="403"/>
      <c r="E229" s="403"/>
      <c r="F229" s="403"/>
      <c r="G229" s="403"/>
      <c r="H229" s="403"/>
      <c r="I229" s="403"/>
      <c r="J229" s="403"/>
      <c r="K229" s="403"/>
      <c r="L229" s="403"/>
      <c r="M229" s="403"/>
      <c r="N229" s="403"/>
      <c r="O229" s="403"/>
      <c r="P229" s="403"/>
      <c r="Q229" s="403"/>
      <c r="R229" s="403"/>
    </row>
    <row r="230" spans="1:18" ht="21">
      <c r="A230" s="403" t="s">
        <v>177</v>
      </c>
      <c r="B230" s="403"/>
      <c r="C230" s="403"/>
      <c r="D230" s="403"/>
      <c r="E230" s="403"/>
      <c r="F230" s="403"/>
      <c r="G230" s="403"/>
      <c r="H230" s="403"/>
      <c r="I230" s="403"/>
      <c r="J230" s="403"/>
      <c r="K230" s="403"/>
      <c r="L230" s="403"/>
      <c r="M230" s="403"/>
      <c r="N230" s="403"/>
      <c r="O230" s="403"/>
      <c r="P230" s="403"/>
      <c r="Q230" s="403"/>
      <c r="R230" s="403"/>
    </row>
    <row r="231" spans="1:18" ht="21">
      <c r="A231" s="175" t="s">
        <v>400</v>
      </c>
      <c r="B231" s="36"/>
      <c r="C231" s="190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21">
      <c r="A232" s="176" t="s">
        <v>416</v>
      </c>
      <c r="B232" s="37"/>
      <c r="C232" s="190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</row>
    <row r="233" spans="1:18" ht="21">
      <c r="A233" s="176" t="s">
        <v>426</v>
      </c>
      <c r="B233" s="37"/>
      <c r="C233" s="191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1:18" ht="21">
      <c r="A234" s="176"/>
      <c r="B234" s="37"/>
      <c r="C234" s="191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1:19" ht="20.25">
      <c r="A235" s="404" t="s">
        <v>10</v>
      </c>
      <c r="B235" s="39" t="s">
        <v>335</v>
      </c>
      <c r="C235" s="406" t="s">
        <v>336</v>
      </c>
      <c r="D235" s="39" t="s">
        <v>6</v>
      </c>
      <c r="E235" s="39" t="s">
        <v>13</v>
      </c>
      <c r="F235" s="408" t="s">
        <v>338</v>
      </c>
      <c r="G235" s="410" t="s">
        <v>181</v>
      </c>
      <c r="H235" s="411"/>
      <c r="I235" s="412"/>
      <c r="J235" s="413" t="s">
        <v>341</v>
      </c>
      <c r="K235" s="413"/>
      <c r="L235" s="413"/>
      <c r="M235" s="413"/>
      <c r="N235" s="413"/>
      <c r="O235" s="413"/>
      <c r="P235" s="413"/>
      <c r="Q235" s="413"/>
      <c r="R235" s="413"/>
      <c r="S235" s="402" t="s">
        <v>339</v>
      </c>
    </row>
    <row r="236" spans="1:19" ht="20.25">
      <c r="A236" s="405"/>
      <c r="B236" s="40"/>
      <c r="C236" s="407"/>
      <c r="D236" s="40" t="s">
        <v>337</v>
      </c>
      <c r="E236" s="40" t="s">
        <v>14</v>
      </c>
      <c r="F236" s="409"/>
      <c r="G236" s="41" t="s">
        <v>16</v>
      </c>
      <c r="H236" s="41" t="s">
        <v>17</v>
      </c>
      <c r="I236" s="41" t="s">
        <v>18</v>
      </c>
      <c r="J236" s="41" t="s">
        <v>19</v>
      </c>
      <c r="K236" s="41" t="s">
        <v>20</v>
      </c>
      <c r="L236" s="41" t="s">
        <v>21</v>
      </c>
      <c r="M236" s="41" t="s">
        <v>22</v>
      </c>
      <c r="N236" s="41" t="s">
        <v>23</v>
      </c>
      <c r="O236" s="41" t="s">
        <v>24</v>
      </c>
      <c r="P236" s="41" t="s">
        <v>25</v>
      </c>
      <c r="Q236" s="41" t="s">
        <v>26</v>
      </c>
      <c r="R236" s="41" t="s">
        <v>27</v>
      </c>
      <c r="S236" s="402"/>
    </row>
    <row r="237" spans="1:19" ht="132" customHeight="1">
      <c r="A237" s="149">
        <v>1</v>
      </c>
      <c r="B237" s="254" t="s">
        <v>427</v>
      </c>
      <c r="C237" s="249" t="s">
        <v>501</v>
      </c>
      <c r="D237" s="300">
        <v>12200000</v>
      </c>
      <c r="E237" s="251" t="s">
        <v>484</v>
      </c>
      <c r="F237" s="218" t="s">
        <v>174</v>
      </c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332" t="s">
        <v>483</v>
      </c>
    </row>
    <row r="238" spans="1:19" ht="63">
      <c r="A238" s="179">
        <v>2</v>
      </c>
      <c r="B238" s="267" t="s">
        <v>428</v>
      </c>
      <c r="C238" s="315" t="s">
        <v>502</v>
      </c>
      <c r="D238" s="301">
        <v>3000000</v>
      </c>
      <c r="E238" s="251" t="s">
        <v>484</v>
      </c>
      <c r="F238" s="218" t="s">
        <v>174</v>
      </c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332" t="s">
        <v>483</v>
      </c>
    </row>
    <row r="239" spans="1:19" ht="94.5">
      <c r="A239" s="205">
        <v>3</v>
      </c>
      <c r="B239" s="269" t="s">
        <v>429</v>
      </c>
      <c r="C239" s="316" t="s">
        <v>503</v>
      </c>
      <c r="D239" s="302">
        <v>130000</v>
      </c>
      <c r="E239" s="251" t="s">
        <v>484</v>
      </c>
      <c r="F239" s="218" t="s">
        <v>174</v>
      </c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332" t="s">
        <v>483</v>
      </c>
    </row>
    <row r="240" spans="1:19" ht="21">
      <c r="A240" s="180"/>
      <c r="B240" s="293" t="s">
        <v>29</v>
      </c>
      <c r="C240" s="294" t="s">
        <v>287</v>
      </c>
      <c r="D240" s="303">
        <f>SUM(D237:D239)</f>
        <v>15330000</v>
      </c>
      <c r="E240" s="297"/>
      <c r="F240" s="297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329"/>
    </row>
    <row r="241" spans="1:18" ht="21">
      <c r="A241" s="403" t="s">
        <v>297</v>
      </c>
      <c r="B241" s="403"/>
      <c r="C241" s="403"/>
      <c r="D241" s="403"/>
      <c r="E241" s="403"/>
      <c r="F241" s="403"/>
      <c r="G241" s="403"/>
      <c r="H241" s="403"/>
      <c r="I241" s="403"/>
      <c r="J241" s="403"/>
      <c r="K241" s="403"/>
      <c r="L241" s="403"/>
      <c r="M241" s="403"/>
      <c r="N241" s="403"/>
      <c r="O241" s="403"/>
      <c r="P241" s="403"/>
      <c r="Q241" s="403"/>
      <c r="R241" s="403"/>
    </row>
    <row r="242" spans="1:18" ht="21">
      <c r="A242" s="403" t="s">
        <v>298</v>
      </c>
      <c r="B242" s="403"/>
      <c r="C242" s="403"/>
      <c r="D242" s="403"/>
      <c r="E242" s="403"/>
      <c r="F242" s="403"/>
      <c r="G242" s="403"/>
      <c r="H242" s="403"/>
      <c r="I242" s="403"/>
      <c r="J242" s="403"/>
      <c r="K242" s="403"/>
      <c r="L242" s="403"/>
      <c r="M242" s="403"/>
      <c r="N242" s="403"/>
      <c r="O242" s="403"/>
      <c r="P242" s="403"/>
      <c r="Q242" s="403"/>
      <c r="R242" s="403"/>
    </row>
    <row r="243" spans="1:18" ht="21">
      <c r="A243" s="403" t="s">
        <v>177</v>
      </c>
      <c r="B243" s="403"/>
      <c r="C243" s="403"/>
      <c r="D243" s="403"/>
      <c r="E243" s="403"/>
      <c r="F243" s="403"/>
      <c r="G243" s="403"/>
      <c r="H243" s="403"/>
      <c r="I243" s="403"/>
      <c r="J243" s="403"/>
      <c r="K243" s="403"/>
      <c r="L243" s="403"/>
      <c r="M243" s="403"/>
      <c r="N243" s="403"/>
      <c r="O243" s="403"/>
      <c r="P243" s="403"/>
      <c r="Q243" s="403"/>
      <c r="R243" s="403"/>
    </row>
    <row r="244" spans="1:18" ht="21">
      <c r="A244" s="175" t="s">
        <v>400</v>
      </c>
      <c r="B244" s="36"/>
      <c r="C244" s="190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21">
      <c r="A245" s="176" t="s">
        <v>430</v>
      </c>
      <c r="B245" s="37"/>
      <c r="C245" s="190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</row>
    <row r="246" spans="1:18" ht="21">
      <c r="A246" s="176" t="s">
        <v>431</v>
      </c>
      <c r="B246" s="37"/>
      <c r="C246" s="191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1:18" ht="21">
      <c r="A247" s="176"/>
      <c r="B247" s="37"/>
      <c r="C247" s="191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1:19" ht="20.25">
      <c r="A248" s="404" t="s">
        <v>10</v>
      </c>
      <c r="B248" s="39" t="s">
        <v>335</v>
      </c>
      <c r="C248" s="406" t="s">
        <v>336</v>
      </c>
      <c r="D248" s="39" t="s">
        <v>6</v>
      </c>
      <c r="E248" s="39" t="s">
        <v>13</v>
      </c>
      <c r="F248" s="408" t="s">
        <v>338</v>
      </c>
      <c r="G248" s="410" t="s">
        <v>181</v>
      </c>
      <c r="H248" s="411"/>
      <c r="I248" s="412"/>
      <c r="J248" s="413" t="s">
        <v>341</v>
      </c>
      <c r="K248" s="413"/>
      <c r="L248" s="413"/>
      <c r="M248" s="413"/>
      <c r="N248" s="413"/>
      <c r="O248" s="413"/>
      <c r="P248" s="413"/>
      <c r="Q248" s="413"/>
      <c r="R248" s="413"/>
      <c r="S248" s="402" t="s">
        <v>339</v>
      </c>
    </row>
    <row r="249" spans="1:19" ht="20.25">
      <c r="A249" s="405"/>
      <c r="B249" s="40"/>
      <c r="C249" s="407"/>
      <c r="D249" s="40" t="s">
        <v>337</v>
      </c>
      <c r="E249" s="40" t="s">
        <v>14</v>
      </c>
      <c r="F249" s="409"/>
      <c r="G249" s="41" t="s">
        <v>16</v>
      </c>
      <c r="H249" s="41" t="s">
        <v>17</v>
      </c>
      <c r="I249" s="41" t="s">
        <v>18</v>
      </c>
      <c r="J249" s="41" t="s">
        <v>19</v>
      </c>
      <c r="K249" s="41" t="s">
        <v>20</v>
      </c>
      <c r="L249" s="41" t="s">
        <v>21</v>
      </c>
      <c r="M249" s="41" t="s">
        <v>22</v>
      </c>
      <c r="N249" s="41" t="s">
        <v>23</v>
      </c>
      <c r="O249" s="41" t="s">
        <v>24</v>
      </c>
      <c r="P249" s="41" t="s">
        <v>25</v>
      </c>
      <c r="Q249" s="41" t="s">
        <v>26</v>
      </c>
      <c r="R249" s="41" t="s">
        <v>27</v>
      </c>
      <c r="S249" s="402"/>
    </row>
    <row r="250" spans="1:19" ht="75" customHeight="1">
      <c r="A250" s="149">
        <v>1</v>
      </c>
      <c r="B250" s="363" t="s">
        <v>432</v>
      </c>
      <c r="C250" s="340" t="s">
        <v>566</v>
      </c>
      <c r="D250" s="250">
        <v>1776000</v>
      </c>
      <c r="E250" s="366" t="s">
        <v>570</v>
      </c>
      <c r="F250" s="252" t="s">
        <v>446</v>
      </c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332" t="s">
        <v>483</v>
      </c>
    </row>
    <row r="251" spans="1:19" ht="157.5">
      <c r="A251" s="179">
        <v>2</v>
      </c>
      <c r="B251" s="365" t="s">
        <v>433</v>
      </c>
      <c r="C251" s="222" t="s">
        <v>567</v>
      </c>
      <c r="D251" s="261">
        <v>20000</v>
      </c>
      <c r="E251" s="367" t="s">
        <v>571</v>
      </c>
      <c r="F251" s="252" t="s">
        <v>446</v>
      </c>
      <c r="G251" s="368"/>
      <c r="H251" s="368"/>
      <c r="I251" s="368"/>
      <c r="J251" s="368"/>
      <c r="K251" s="368"/>
      <c r="L251" s="368"/>
      <c r="M251" s="368"/>
      <c r="N251" s="368"/>
      <c r="O251" s="368"/>
      <c r="P251" s="368"/>
      <c r="Q251" s="368"/>
      <c r="R251" s="368"/>
      <c r="S251" s="369" t="s">
        <v>506</v>
      </c>
    </row>
    <row r="252" spans="1:19" ht="78.75">
      <c r="A252" s="205">
        <v>3</v>
      </c>
      <c r="B252" s="364" t="s">
        <v>434</v>
      </c>
      <c r="C252" s="222" t="s">
        <v>568</v>
      </c>
      <c r="D252" s="262">
        <v>50000</v>
      </c>
      <c r="E252" s="367" t="s">
        <v>572</v>
      </c>
      <c r="F252" s="252" t="s">
        <v>446</v>
      </c>
      <c r="G252" s="370"/>
      <c r="H252" s="370"/>
      <c r="I252" s="370"/>
      <c r="J252" s="370"/>
      <c r="K252" s="370"/>
      <c r="L252" s="370"/>
      <c r="M252" s="370"/>
      <c r="N252" s="370"/>
      <c r="O252" s="370"/>
      <c r="P252" s="370"/>
      <c r="Q252" s="370"/>
      <c r="R252" s="370"/>
      <c r="S252" s="369" t="s">
        <v>574</v>
      </c>
    </row>
    <row r="253" spans="1:19" s="172" customFormat="1" ht="126">
      <c r="A253" s="179">
        <v>4</v>
      </c>
      <c r="B253" s="365" t="s">
        <v>435</v>
      </c>
      <c r="C253" s="315" t="s">
        <v>569</v>
      </c>
      <c r="D253" s="261">
        <v>20000</v>
      </c>
      <c r="E253" s="367" t="s">
        <v>573</v>
      </c>
      <c r="F253" s="218" t="s">
        <v>446</v>
      </c>
      <c r="G253" s="368"/>
      <c r="H253" s="368"/>
      <c r="I253" s="368"/>
      <c r="J253" s="368"/>
      <c r="K253" s="368"/>
      <c r="L253" s="368"/>
      <c r="M253" s="368"/>
      <c r="N253" s="368"/>
      <c r="O253" s="368"/>
      <c r="P253" s="368"/>
      <c r="Q253" s="368"/>
      <c r="R253" s="368"/>
      <c r="S253" s="369" t="s">
        <v>575</v>
      </c>
    </row>
    <row r="254" spans="1:18" ht="21">
      <c r="A254" s="1"/>
      <c r="B254" s="60"/>
      <c r="C254" s="194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</row>
    <row r="255" spans="1:18" ht="21">
      <c r="A255" s="403" t="s">
        <v>297</v>
      </c>
      <c r="B255" s="403"/>
      <c r="C255" s="403"/>
      <c r="D255" s="403"/>
      <c r="E255" s="403"/>
      <c r="F255" s="403"/>
      <c r="G255" s="403"/>
      <c r="H255" s="403"/>
      <c r="I255" s="403"/>
      <c r="J255" s="403"/>
      <c r="K255" s="403"/>
      <c r="L255" s="403"/>
      <c r="M255" s="403"/>
      <c r="N255" s="403"/>
      <c r="O255" s="403"/>
      <c r="P255" s="403"/>
      <c r="Q255" s="403"/>
      <c r="R255" s="403"/>
    </row>
    <row r="256" spans="1:18" ht="21">
      <c r="A256" s="403" t="s">
        <v>298</v>
      </c>
      <c r="B256" s="403"/>
      <c r="C256" s="403"/>
      <c r="D256" s="403"/>
      <c r="E256" s="403"/>
      <c r="F256" s="403"/>
      <c r="G256" s="403"/>
      <c r="H256" s="403"/>
      <c r="I256" s="403"/>
      <c r="J256" s="403"/>
      <c r="K256" s="403"/>
      <c r="L256" s="403"/>
      <c r="M256" s="403"/>
      <c r="N256" s="403"/>
      <c r="O256" s="403"/>
      <c r="P256" s="403"/>
      <c r="Q256" s="403"/>
      <c r="R256" s="403"/>
    </row>
    <row r="257" spans="1:18" ht="21">
      <c r="A257" s="403" t="s">
        <v>177</v>
      </c>
      <c r="B257" s="403"/>
      <c r="C257" s="403"/>
      <c r="D257" s="403"/>
      <c r="E257" s="403"/>
      <c r="F257" s="403"/>
      <c r="G257" s="403"/>
      <c r="H257" s="403"/>
      <c r="I257" s="403"/>
      <c r="J257" s="403"/>
      <c r="K257" s="403"/>
      <c r="L257" s="403"/>
      <c r="M257" s="403"/>
      <c r="N257" s="403"/>
      <c r="O257" s="403"/>
      <c r="P257" s="403"/>
      <c r="Q257" s="403"/>
      <c r="R257" s="403"/>
    </row>
    <row r="258" spans="1:18" ht="21">
      <c r="A258" s="175" t="s">
        <v>400</v>
      </c>
      <c r="B258" s="36"/>
      <c r="C258" s="190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21">
      <c r="A259" s="176" t="s">
        <v>430</v>
      </c>
      <c r="B259" s="37"/>
      <c r="C259" s="190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</row>
    <row r="260" spans="1:18" ht="21">
      <c r="A260" s="176" t="s">
        <v>431</v>
      </c>
      <c r="B260" s="37"/>
      <c r="C260" s="191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ht="21">
      <c r="A261" s="176"/>
      <c r="B261" s="37"/>
      <c r="C261" s="191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9" ht="20.25">
      <c r="A262" s="404" t="s">
        <v>10</v>
      </c>
      <c r="B262" s="39" t="s">
        <v>335</v>
      </c>
      <c r="C262" s="406" t="s">
        <v>336</v>
      </c>
      <c r="D262" s="39" t="s">
        <v>6</v>
      </c>
      <c r="E262" s="39" t="s">
        <v>13</v>
      </c>
      <c r="F262" s="408" t="s">
        <v>338</v>
      </c>
      <c r="G262" s="410" t="s">
        <v>181</v>
      </c>
      <c r="H262" s="411"/>
      <c r="I262" s="412"/>
      <c r="J262" s="413" t="s">
        <v>341</v>
      </c>
      <c r="K262" s="413"/>
      <c r="L262" s="413"/>
      <c r="M262" s="413"/>
      <c r="N262" s="413"/>
      <c r="O262" s="413"/>
      <c r="P262" s="413"/>
      <c r="Q262" s="413"/>
      <c r="R262" s="413"/>
      <c r="S262" s="402" t="s">
        <v>339</v>
      </c>
    </row>
    <row r="263" spans="1:19" ht="20.25">
      <c r="A263" s="405"/>
      <c r="B263" s="40"/>
      <c r="C263" s="407"/>
      <c r="D263" s="40" t="s">
        <v>337</v>
      </c>
      <c r="E263" s="40" t="s">
        <v>14</v>
      </c>
      <c r="F263" s="409"/>
      <c r="G263" s="41" t="s">
        <v>16</v>
      </c>
      <c r="H263" s="41" t="s">
        <v>17</v>
      </c>
      <c r="I263" s="41" t="s">
        <v>18</v>
      </c>
      <c r="J263" s="41" t="s">
        <v>19</v>
      </c>
      <c r="K263" s="41" t="s">
        <v>20</v>
      </c>
      <c r="L263" s="41" t="s">
        <v>21</v>
      </c>
      <c r="M263" s="41" t="s">
        <v>22</v>
      </c>
      <c r="N263" s="41" t="s">
        <v>23</v>
      </c>
      <c r="O263" s="41" t="s">
        <v>24</v>
      </c>
      <c r="P263" s="41" t="s">
        <v>25</v>
      </c>
      <c r="Q263" s="41" t="s">
        <v>26</v>
      </c>
      <c r="R263" s="41" t="s">
        <v>27</v>
      </c>
      <c r="S263" s="402"/>
    </row>
    <row r="264" spans="1:19" ht="117.75" customHeight="1">
      <c r="A264" s="149">
        <v>5</v>
      </c>
      <c r="B264" s="256" t="s">
        <v>436</v>
      </c>
      <c r="C264" s="340" t="s">
        <v>576</v>
      </c>
      <c r="D264" s="250">
        <v>50000</v>
      </c>
      <c r="E264" s="366" t="s">
        <v>580</v>
      </c>
      <c r="F264" s="252" t="s">
        <v>446</v>
      </c>
      <c r="G264" s="371"/>
      <c r="H264" s="371"/>
      <c r="I264" s="371"/>
      <c r="J264" s="371"/>
      <c r="K264" s="371"/>
      <c r="L264" s="371"/>
      <c r="M264" s="371"/>
      <c r="N264" s="371"/>
      <c r="O264" s="371"/>
      <c r="P264" s="371"/>
      <c r="Q264" s="371"/>
      <c r="R264" s="371"/>
      <c r="S264" s="369" t="s">
        <v>518</v>
      </c>
    </row>
    <row r="265" spans="1:19" ht="42">
      <c r="A265" s="179">
        <v>6</v>
      </c>
      <c r="B265" s="255" t="s">
        <v>437</v>
      </c>
      <c r="C265" s="340" t="s">
        <v>577</v>
      </c>
      <c r="D265" s="261">
        <v>682846</v>
      </c>
      <c r="E265" s="366" t="s">
        <v>581</v>
      </c>
      <c r="F265" s="252" t="s">
        <v>446</v>
      </c>
      <c r="G265" s="368"/>
      <c r="H265" s="368"/>
      <c r="I265" s="368"/>
      <c r="J265" s="368"/>
      <c r="K265" s="368"/>
      <c r="L265" s="368"/>
      <c r="M265" s="368"/>
      <c r="N265" s="368"/>
      <c r="O265" s="368"/>
      <c r="P265" s="368"/>
      <c r="Q265" s="368"/>
      <c r="R265" s="368"/>
      <c r="S265" s="369" t="s">
        <v>483</v>
      </c>
    </row>
    <row r="266" spans="1:19" ht="42">
      <c r="A266" s="179">
        <v>7</v>
      </c>
      <c r="B266" s="255" t="s">
        <v>438</v>
      </c>
      <c r="C266" s="340" t="s">
        <v>578</v>
      </c>
      <c r="D266" s="422">
        <v>1000000</v>
      </c>
      <c r="E266" s="366" t="s">
        <v>581</v>
      </c>
      <c r="F266" s="252" t="s">
        <v>446</v>
      </c>
      <c r="G266" s="368"/>
      <c r="H266" s="368"/>
      <c r="I266" s="368"/>
      <c r="J266" s="368"/>
      <c r="K266" s="368"/>
      <c r="L266" s="368"/>
      <c r="M266" s="368"/>
      <c r="N266" s="368"/>
      <c r="O266" s="368"/>
      <c r="P266" s="368"/>
      <c r="Q266" s="368"/>
      <c r="R266" s="368"/>
      <c r="S266" s="369" t="s">
        <v>483</v>
      </c>
    </row>
    <row r="267" spans="1:19" ht="63">
      <c r="A267" s="179">
        <v>8</v>
      </c>
      <c r="B267" s="255" t="s">
        <v>439</v>
      </c>
      <c r="C267" s="340" t="s">
        <v>579</v>
      </c>
      <c r="D267" s="423"/>
      <c r="E267" s="366" t="s">
        <v>570</v>
      </c>
      <c r="F267" s="252" t="s">
        <v>446</v>
      </c>
      <c r="G267" s="368"/>
      <c r="H267" s="368"/>
      <c r="I267" s="368"/>
      <c r="J267" s="368"/>
      <c r="K267" s="368"/>
      <c r="L267" s="368"/>
      <c r="M267" s="368"/>
      <c r="N267" s="368"/>
      <c r="O267" s="368"/>
      <c r="P267" s="368"/>
      <c r="Q267" s="368"/>
      <c r="R267" s="368"/>
      <c r="S267" s="369" t="s">
        <v>483</v>
      </c>
    </row>
    <row r="268" spans="1:19" ht="21">
      <c r="A268" s="177"/>
      <c r="B268" s="78"/>
      <c r="C268" s="209"/>
      <c r="D268" s="79"/>
      <c r="E268" s="80"/>
      <c r="F268" s="80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325"/>
    </row>
    <row r="269" spans="1:18" ht="21">
      <c r="A269" s="1"/>
      <c r="B269" s="60"/>
      <c r="C269" s="194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spans="1:18" ht="21">
      <c r="A270" s="403" t="s">
        <v>297</v>
      </c>
      <c r="B270" s="403"/>
      <c r="C270" s="403"/>
      <c r="D270" s="403"/>
      <c r="E270" s="403"/>
      <c r="F270" s="403"/>
      <c r="G270" s="403"/>
      <c r="H270" s="403"/>
      <c r="I270" s="403"/>
      <c r="J270" s="403"/>
      <c r="K270" s="403"/>
      <c r="L270" s="403"/>
      <c r="M270" s="403"/>
      <c r="N270" s="403"/>
      <c r="O270" s="403"/>
      <c r="P270" s="403"/>
      <c r="Q270" s="403"/>
      <c r="R270" s="403"/>
    </row>
    <row r="271" spans="1:18" ht="21">
      <c r="A271" s="403" t="s">
        <v>298</v>
      </c>
      <c r="B271" s="403"/>
      <c r="C271" s="403"/>
      <c r="D271" s="403"/>
      <c r="E271" s="403"/>
      <c r="F271" s="403"/>
      <c r="G271" s="403"/>
      <c r="H271" s="403"/>
      <c r="I271" s="403"/>
      <c r="J271" s="403"/>
      <c r="K271" s="403"/>
      <c r="L271" s="403"/>
      <c r="M271" s="403"/>
      <c r="N271" s="403"/>
      <c r="O271" s="403"/>
      <c r="P271" s="403"/>
      <c r="Q271" s="403"/>
      <c r="R271" s="403"/>
    </row>
    <row r="272" spans="1:18" ht="21">
      <c r="A272" s="403" t="s">
        <v>177</v>
      </c>
      <c r="B272" s="403"/>
      <c r="C272" s="403"/>
      <c r="D272" s="403"/>
      <c r="E272" s="403"/>
      <c r="F272" s="403"/>
      <c r="G272" s="403"/>
      <c r="H272" s="403"/>
      <c r="I272" s="403"/>
      <c r="J272" s="403"/>
      <c r="K272" s="403"/>
      <c r="L272" s="403"/>
      <c r="M272" s="403"/>
      <c r="N272" s="403"/>
      <c r="O272" s="403"/>
      <c r="P272" s="403"/>
      <c r="Q272" s="403"/>
      <c r="R272" s="403"/>
    </row>
    <row r="273" spans="1:18" ht="21">
      <c r="A273" s="175" t="s">
        <v>400</v>
      </c>
      <c r="B273" s="36"/>
      <c r="C273" s="190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 ht="21">
      <c r="A274" s="176" t="s">
        <v>430</v>
      </c>
      <c r="B274" s="37"/>
      <c r="C274" s="190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</row>
    <row r="275" spans="1:18" ht="21">
      <c r="A275" s="176" t="s">
        <v>431</v>
      </c>
      <c r="B275" s="37"/>
      <c r="C275" s="191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1:18" ht="21">
      <c r="A276" s="176"/>
      <c r="B276" s="37"/>
      <c r="C276" s="191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1:19" ht="20.25">
      <c r="A277" s="404" t="s">
        <v>10</v>
      </c>
      <c r="B277" s="39" t="s">
        <v>335</v>
      </c>
      <c r="C277" s="406" t="s">
        <v>336</v>
      </c>
      <c r="D277" s="39" t="s">
        <v>6</v>
      </c>
      <c r="E277" s="39" t="s">
        <v>13</v>
      </c>
      <c r="F277" s="408" t="s">
        <v>338</v>
      </c>
      <c r="G277" s="410" t="s">
        <v>181</v>
      </c>
      <c r="H277" s="411"/>
      <c r="I277" s="412"/>
      <c r="J277" s="413" t="s">
        <v>341</v>
      </c>
      <c r="K277" s="413"/>
      <c r="L277" s="413"/>
      <c r="M277" s="413"/>
      <c r="N277" s="413"/>
      <c r="O277" s="413"/>
      <c r="P277" s="413"/>
      <c r="Q277" s="413"/>
      <c r="R277" s="413"/>
      <c r="S277" s="402" t="s">
        <v>339</v>
      </c>
    </row>
    <row r="278" spans="1:19" ht="20.25">
      <c r="A278" s="405"/>
      <c r="B278" s="40"/>
      <c r="C278" s="407"/>
      <c r="D278" s="40" t="s">
        <v>337</v>
      </c>
      <c r="E278" s="40" t="s">
        <v>14</v>
      </c>
      <c r="F278" s="409"/>
      <c r="G278" s="41" t="s">
        <v>16</v>
      </c>
      <c r="H278" s="41" t="s">
        <v>17</v>
      </c>
      <c r="I278" s="41" t="s">
        <v>18</v>
      </c>
      <c r="J278" s="41" t="s">
        <v>19</v>
      </c>
      <c r="K278" s="41" t="s">
        <v>20</v>
      </c>
      <c r="L278" s="41" t="s">
        <v>21</v>
      </c>
      <c r="M278" s="41" t="s">
        <v>22</v>
      </c>
      <c r="N278" s="41" t="s">
        <v>23</v>
      </c>
      <c r="O278" s="41" t="s">
        <v>24</v>
      </c>
      <c r="P278" s="41" t="s">
        <v>25</v>
      </c>
      <c r="Q278" s="41" t="s">
        <v>26</v>
      </c>
      <c r="R278" s="41" t="s">
        <v>27</v>
      </c>
      <c r="S278" s="402"/>
    </row>
    <row r="279" spans="1:19" ht="114" customHeight="1">
      <c r="A279" s="149">
        <v>9</v>
      </c>
      <c r="B279" s="257" t="s">
        <v>440</v>
      </c>
      <c r="C279" s="315" t="s">
        <v>582</v>
      </c>
      <c r="D279" s="239">
        <v>30000</v>
      </c>
      <c r="E279" s="317" t="s">
        <v>586</v>
      </c>
      <c r="F279" s="252" t="s">
        <v>446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369" t="s">
        <v>536</v>
      </c>
    </row>
    <row r="280" spans="1:19" ht="115.5" customHeight="1">
      <c r="A280" s="179">
        <v>10</v>
      </c>
      <c r="B280" s="267" t="s">
        <v>441</v>
      </c>
      <c r="C280" s="315" t="s">
        <v>583</v>
      </c>
      <c r="D280" s="261">
        <v>50000</v>
      </c>
      <c r="E280" s="317" t="s">
        <v>587</v>
      </c>
      <c r="F280" s="252" t="s">
        <v>446</v>
      </c>
      <c r="G280" s="368"/>
      <c r="H280" s="368"/>
      <c r="I280" s="368"/>
      <c r="J280" s="368"/>
      <c r="K280" s="368"/>
      <c r="L280" s="368"/>
      <c r="M280" s="368"/>
      <c r="N280" s="368"/>
      <c r="O280" s="368"/>
      <c r="P280" s="368"/>
      <c r="Q280" s="368"/>
      <c r="R280" s="368"/>
      <c r="S280" s="369" t="s">
        <v>517</v>
      </c>
    </row>
    <row r="281" spans="1:19" ht="126">
      <c r="A281" s="179">
        <v>11</v>
      </c>
      <c r="B281" s="267" t="s">
        <v>442</v>
      </c>
      <c r="C281" s="315" t="s">
        <v>584</v>
      </c>
      <c r="D281" s="261">
        <v>40000</v>
      </c>
      <c r="E281" s="317" t="s">
        <v>588</v>
      </c>
      <c r="F281" s="252" t="s">
        <v>446</v>
      </c>
      <c r="G281" s="368"/>
      <c r="H281" s="368"/>
      <c r="I281" s="368"/>
      <c r="J281" s="368"/>
      <c r="K281" s="368"/>
      <c r="L281" s="368"/>
      <c r="M281" s="368"/>
      <c r="N281" s="368"/>
      <c r="O281" s="368"/>
      <c r="P281" s="368"/>
      <c r="Q281" s="368"/>
      <c r="R281" s="368"/>
      <c r="S281" s="369" t="s">
        <v>517</v>
      </c>
    </row>
    <row r="282" spans="1:19" ht="116.25" customHeight="1">
      <c r="A282" s="179">
        <v>12</v>
      </c>
      <c r="B282" s="267" t="s">
        <v>443</v>
      </c>
      <c r="C282" s="315" t="s">
        <v>585</v>
      </c>
      <c r="D282" s="261">
        <v>30000</v>
      </c>
      <c r="E282" s="317" t="s">
        <v>589</v>
      </c>
      <c r="F282" s="218" t="s">
        <v>446</v>
      </c>
      <c r="G282" s="368"/>
      <c r="H282" s="368"/>
      <c r="I282" s="368"/>
      <c r="J282" s="368"/>
      <c r="K282" s="368"/>
      <c r="L282" s="368"/>
      <c r="M282" s="368"/>
      <c r="N282" s="368"/>
      <c r="O282" s="368"/>
      <c r="P282" s="368"/>
      <c r="Q282" s="368"/>
      <c r="R282" s="368"/>
      <c r="S282" s="369" t="s">
        <v>575</v>
      </c>
    </row>
    <row r="283" spans="1:18" ht="21">
      <c r="A283" s="1"/>
      <c r="B283" s="60"/>
      <c r="C283" s="194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</row>
    <row r="284" spans="1:18" ht="21">
      <c r="A284" s="403" t="s">
        <v>297</v>
      </c>
      <c r="B284" s="403"/>
      <c r="C284" s="403"/>
      <c r="D284" s="403"/>
      <c r="E284" s="403"/>
      <c r="F284" s="403"/>
      <c r="G284" s="403"/>
      <c r="H284" s="403"/>
      <c r="I284" s="403"/>
      <c r="J284" s="403"/>
      <c r="K284" s="403"/>
      <c r="L284" s="403"/>
      <c r="M284" s="403"/>
      <c r="N284" s="403"/>
      <c r="O284" s="403"/>
      <c r="P284" s="403"/>
      <c r="Q284" s="403"/>
      <c r="R284" s="403"/>
    </row>
    <row r="285" spans="1:18" ht="21">
      <c r="A285" s="403" t="s">
        <v>298</v>
      </c>
      <c r="B285" s="403"/>
      <c r="C285" s="403"/>
      <c r="D285" s="403"/>
      <c r="E285" s="403"/>
      <c r="F285" s="403"/>
      <c r="G285" s="403"/>
      <c r="H285" s="403"/>
      <c r="I285" s="403"/>
      <c r="J285" s="403"/>
      <c r="K285" s="403"/>
      <c r="L285" s="403"/>
      <c r="M285" s="403"/>
      <c r="N285" s="403"/>
      <c r="O285" s="403"/>
      <c r="P285" s="403"/>
      <c r="Q285" s="403"/>
      <c r="R285" s="403"/>
    </row>
    <row r="286" spans="1:18" ht="21">
      <c r="A286" s="403" t="s">
        <v>177</v>
      </c>
      <c r="B286" s="403"/>
      <c r="C286" s="403"/>
      <c r="D286" s="403"/>
      <c r="E286" s="403"/>
      <c r="F286" s="403"/>
      <c r="G286" s="403"/>
      <c r="H286" s="403"/>
      <c r="I286" s="403"/>
      <c r="J286" s="403"/>
      <c r="K286" s="403"/>
      <c r="L286" s="403"/>
      <c r="M286" s="403"/>
      <c r="N286" s="403"/>
      <c r="O286" s="403"/>
      <c r="P286" s="403"/>
      <c r="Q286" s="403"/>
      <c r="R286" s="403"/>
    </row>
    <row r="287" spans="1:18" ht="21">
      <c r="A287" s="175" t="s">
        <v>400</v>
      </c>
      <c r="B287" s="36"/>
      <c r="C287" s="190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1:18" ht="21">
      <c r="A288" s="176" t="s">
        <v>430</v>
      </c>
      <c r="B288" s="37"/>
      <c r="C288" s="190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</row>
    <row r="289" spans="1:18" ht="21">
      <c r="A289" s="176" t="s">
        <v>431</v>
      </c>
      <c r="B289" s="37"/>
      <c r="C289" s="191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1:18" ht="21">
      <c r="A290" s="176"/>
      <c r="B290" s="37"/>
      <c r="C290" s="191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1:19" ht="20.25">
      <c r="A291" s="404" t="s">
        <v>10</v>
      </c>
      <c r="B291" s="39" t="s">
        <v>335</v>
      </c>
      <c r="C291" s="406" t="s">
        <v>336</v>
      </c>
      <c r="D291" s="39" t="s">
        <v>6</v>
      </c>
      <c r="E291" s="39" t="s">
        <v>13</v>
      </c>
      <c r="F291" s="408" t="s">
        <v>338</v>
      </c>
      <c r="G291" s="410" t="s">
        <v>181</v>
      </c>
      <c r="H291" s="411"/>
      <c r="I291" s="412"/>
      <c r="J291" s="413" t="s">
        <v>341</v>
      </c>
      <c r="K291" s="413"/>
      <c r="L291" s="413"/>
      <c r="M291" s="413"/>
      <c r="N291" s="413"/>
      <c r="O291" s="413"/>
      <c r="P291" s="413"/>
      <c r="Q291" s="413"/>
      <c r="R291" s="413"/>
      <c r="S291" s="402" t="s">
        <v>339</v>
      </c>
    </row>
    <row r="292" spans="1:19" ht="20.25">
      <c r="A292" s="405"/>
      <c r="B292" s="40"/>
      <c r="C292" s="407"/>
      <c r="D292" s="40" t="s">
        <v>337</v>
      </c>
      <c r="E292" s="40" t="s">
        <v>14</v>
      </c>
      <c r="F292" s="409"/>
      <c r="G292" s="41" t="s">
        <v>16</v>
      </c>
      <c r="H292" s="41" t="s">
        <v>17</v>
      </c>
      <c r="I292" s="41" t="s">
        <v>18</v>
      </c>
      <c r="J292" s="41" t="s">
        <v>19</v>
      </c>
      <c r="K292" s="41" t="s">
        <v>20</v>
      </c>
      <c r="L292" s="41" t="s">
        <v>21</v>
      </c>
      <c r="M292" s="41" t="s">
        <v>22</v>
      </c>
      <c r="N292" s="41" t="s">
        <v>23</v>
      </c>
      <c r="O292" s="41" t="s">
        <v>24</v>
      </c>
      <c r="P292" s="41" t="s">
        <v>25</v>
      </c>
      <c r="Q292" s="41" t="s">
        <v>26</v>
      </c>
      <c r="R292" s="41" t="s">
        <v>27</v>
      </c>
      <c r="S292" s="402"/>
    </row>
    <row r="293" spans="1:19" ht="84.75" customHeight="1">
      <c r="A293" s="149">
        <v>13</v>
      </c>
      <c r="B293" s="257" t="s">
        <v>444</v>
      </c>
      <c r="C293" s="222" t="s">
        <v>590</v>
      </c>
      <c r="D293" s="239">
        <v>20000</v>
      </c>
      <c r="E293" s="148" t="s">
        <v>592</v>
      </c>
      <c r="F293" s="252" t="s">
        <v>446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369" t="s">
        <v>593</v>
      </c>
    </row>
    <row r="294" spans="1:19" ht="105">
      <c r="A294" s="179">
        <v>14</v>
      </c>
      <c r="B294" s="267" t="s">
        <v>445</v>
      </c>
      <c r="C294" s="222" t="s">
        <v>591</v>
      </c>
      <c r="D294" s="261">
        <v>25000</v>
      </c>
      <c r="E294" s="148" t="s">
        <v>592</v>
      </c>
      <c r="F294" s="252" t="s">
        <v>446</v>
      </c>
      <c r="G294" s="368"/>
      <c r="H294" s="368"/>
      <c r="I294" s="368"/>
      <c r="J294" s="368"/>
      <c r="K294" s="368"/>
      <c r="L294" s="368"/>
      <c r="M294" s="368"/>
      <c r="N294" s="368"/>
      <c r="O294" s="368"/>
      <c r="P294" s="368"/>
      <c r="Q294" s="368"/>
      <c r="R294" s="368"/>
      <c r="S294" s="369" t="s">
        <v>517</v>
      </c>
    </row>
    <row r="295" spans="1:19" ht="21">
      <c r="A295" s="180"/>
      <c r="B295" s="305" t="s">
        <v>29</v>
      </c>
      <c r="C295" s="304" t="s">
        <v>485</v>
      </c>
      <c r="D295" s="306">
        <f>D294+D293+D282+D281+D280+D279+D267+D266+D265+D264+D253+D252+D251+D250</f>
        <v>3793846</v>
      </c>
      <c r="E295" s="291"/>
      <c r="F295" s="291"/>
      <c r="G295" s="292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329"/>
    </row>
    <row r="296" spans="1:19" ht="21">
      <c r="A296" s="177"/>
      <c r="B296" s="246"/>
      <c r="C296" s="209"/>
      <c r="D296" s="79"/>
      <c r="E296" s="80"/>
      <c r="F296" s="80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325"/>
    </row>
    <row r="297" spans="1:19" ht="21">
      <c r="A297" s="178"/>
      <c r="B297" s="248"/>
      <c r="C297" s="196"/>
      <c r="D297" s="70"/>
      <c r="E297" s="73"/>
      <c r="F297" s="73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326"/>
    </row>
    <row r="298" spans="1:19" ht="21">
      <c r="A298" s="178"/>
      <c r="B298" s="248"/>
      <c r="C298" s="196"/>
      <c r="D298" s="70"/>
      <c r="E298" s="73"/>
      <c r="F298" s="73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326"/>
    </row>
    <row r="299" spans="1:19" ht="21">
      <c r="A299" s="178"/>
      <c r="B299" s="248"/>
      <c r="C299" s="196"/>
      <c r="D299" s="70"/>
      <c r="E299" s="73"/>
      <c r="F299" s="73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326"/>
    </row>
    <row r="300" spans="1:19" ht="21">
      <c r="A300" s="178"/>
      <c r="B300" s="248"/>
      <c r="C300" s="196"/>
      <c r="D300" s="70"/>
      <c r="E300" s="73"/>
      <c r="F300" s="73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326"/>
    </row>
    <row r="301" spans="1:19" ht="21">
      <c r="A301" s="178"/>
      <c r="B301" s="248"/>
      <c r="C301" s="196"/>
      <c r="D301" s="70"/>
      <c r="E301" s="73"/>
      <c r="F301" s="73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326"/>
    </row>
    <row r="302" spans="1:19" ht="21">
      <c r="A302" s="178"/>
      <c r="B302" s="248"/>
      <c r="C302" s="196"/>
      <c r="D302" s="70"/>
      <c r="E302" s="73"/>
      <c r="F302" s="73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326"/>
    </row>
    <row r="303" spans="1:19" ht="21">
      <c r="A303" s="178"/>
      <c r="B303" s="248"/>
      <c r="C303" s="196"/>
      <c r="D303" s="70"/>
      <c r="E303" s="73"/>
      <c r="F303" s="73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326"/>
    </row>
    <row r="304" spans="1:19" ht="21">
      <c r="A304" s="178"/>
      <c r="B304" s="248"/>
      <c r="C304" s="196"/>
      <c r="D304" s="70"/>
      <c r="E304" s="73"/>
      <c r="F304" s="73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326"/>
    </row>
    <row r="305" spans="1:19" ht="21">
      <c r="A305" s="178"/>
      <c r="B305" s="248"/>
      <c r="C305" s="196"/>
      <c r="D305" s="70"/>
      <c r="E305" s="73"/>
      <c r="F305" s="73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326"/>
    </row>
    <row r="306" spans="1:19" ht="21">
      <c r="A306" s="178"/>
      <c r="B306" s="248"/>
      <c r="C306" s="196"/>
      <c r="D306" s="70"/>
      <c r="E306" s="73"/>
      <c r="F306" s="73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326"/>
    </row>
    <row r="307" spans="1:19" ht="21">
      <c r="A307" s="178"/>
      <c r="B307" s="248"/>
      <c r="C307" s="196"/>
      <c r="D307" s="70"/>
      <c r="E307" s="73"/>
      <c r="F307" s="73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326"/>
    </row>
    <row r="308" spans="1:19" ht="21">
      <c r="A308" s="178"/>
      <c r="B308" s="248"/>
      <c r="C308" s="196"/>
      <c r="D308" s="70"/>
      <c r="E308" s="73"/>
      <c r="F308" s="73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326"/>
    </row>
    <row r="309" spans="1:18" ht="21">
      <c r="A309" s="403" t="s">
        <v>297</v>
      </c>
      <c r="B309" s="403"/>
      <c r="C309" s="403"/>
      <c r="D309" s="403"/>
      <c r="E309" s="403"/>
      <c r="F309" s="403"/>
      <c r="G309" s="403"/>
      <c r="H309" s="403"/>
      <c r="I309" s="403"/>
      <c r="J309" s="403"/>
      <c r="K309" s="403"/>
      <c r="L309" s="403"/>
      <c r="M309" s="403"/>
      <c r="N309" s="403"/>
      <c r="O309" s="403"/>
      <c r="P309" s="403"/>
      <c r="Q309" s="403"/>
      <c r="R309" s="403"/>
    </row>
    <row r="310" spans="1:18" ht="21">
      <c r="A310" s="403" t="s">
        <v>298</v>
      </c>
      <c r="B310" s="403"/>
      <c r="C310" s="403"/>
      <c r="D310" s="403"/>
      <c r="E310" s="403"/>
      <c r="F310" s="403"/>
      <c r="G310" s="403"/>
      <c r="H310" s="403"/>
      <c r="I310" s="403"/>
      <c r="J310" s="403"/>
      <c r="K310" s="403"/>
      <c r="L310" s="403"/>
      <c r="M310" s="403"/>
      <c r="N310" s="403"/>
      <c r="O310" s="403"/>
      <c r="P310" s="403"/>
      <c r="Q310" s="403"/>
      <c r="R310" s="403"/>
    </row>
    <row r="311" spans="1:18" ht="21">
      <c r="A311" s="403" t="s">
        <v>177</v>
      </c>
      <c r="B311" s="403"/>
      <c r="C311" s="403"/>
      <c r="D311" s="403"/>
      <c r="E311" s="403"/>
      <c r="F311" s="403"/>
      <c r="G311" s="403"/>
      <c r="H311" s="403"/>
      <c r="I311" s="403"/>
      <c r="J311" s="403"/>
      <c r="K311" s="403"/>
      <c r="L311" s="403"/>
      <c r="M311" s="403"/>
      <c r="N311" s="403"/>
      <c r="O311" s="403"/>
      <c r="P311" s="403"/>
      <c r="Q311" s="403"/>
      <c r="R311" s="403"/>
    </row>
    <row r="312" spans="1:18" ht="21">
      <c r="A312" s="175" t="s">
        <v>447</v>
      </c>
      <c r="B312" s="36"/>
      <c r="C312" s="190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</row>
    <row r="313" spans="1:18" ht="21">
      <c r="A313" s="176" t="s">
        <v>448</v>
      </c>
      <c r="B313" s="37"/>
      <c r="C313" s="190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</row>
    <row r="314" spans="1:18" ht="21">
      <c r="A314" s="176" t="s">
        <v>449</v>
      </c>
      <c r="B314" s="37"/>
      <c r="C314" s="191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1:19" ht="20.25">
      <c r="A315" s="404" t="s">
        <v>10</v>
      </c>
      <c r="B315" s="39" t="s">
        <v>335</v>
      </c>
      <c r="C315" s="406" t="s">
        <v>336</v>
      </c>
      <c r="D315" s="39" t="s">
        <v>6</v>
      </c>
      <c r="E315" s="39" t="s">
        <v>13</v>
      </c>
      <c r="F315" s="408" t="s">
        <v>338</v>
      </c>
      <c r="G315" s="410" t="s">
        <v>181</v>
      </c>
      <c r="H315" s="411"/>
      <c r="I315" s="412"/>
      <c r="J315" s="413" t="s">
        <v>341</v>
      </c>
      <c r="K315" s="413"/>
      <c r="L315" s="413"/>
      <c r="M315" s="413"/>
      <c r="N315" s="413"/>
      <c r="O315" s="413"/>
      <c r="P315" s="413"/>
      <c r="Q315" s="413"/>
      <c r="R315" s="413"/>
      <c r="S315" s="402" t="s">
        <v>339</v>
      </c>
    </row>
    <row r="316" spans="1:19" ht="20.25">
      <c r="A316" s="405"/>
      <c r="B316" s="40"/>
      <c r="C316" s="407"/>
      <c r="D316" s="40" t="s">
        <v>337</v>
      </c>
      <c r="E316" s="40" t="s">
        <v>14</v>
      </c>
      <c r="F316" s="409"/>
      <c r="G316" s="41" t="s">
        <v>16</v>
      </c>
      <c r="H316" s="41" t="s">
        <v>17</v>
      </c>
      <c r="I316" s="41" t="s">
        <v>18</v>
      </c>
      <c r="J316" s="41" t="s">
        <v>19</v>
      </c>
      <c r="K316" s="41" t="s">
        <v>20</v>
      </c>
      <c r="L316" s="41" t="s">
        <v>21</v>
      </c>
      <c r="M316" s="41" t="s">
        <v>22</v>
      </c>
      <c r="N316" s="41" t="s">
        <v>23</v>
      </c>
      <c r="O316" s="41" t="s">
        <v>24</v>
      </c>
      <c r="P316" s="41" t="s">
        <v>25</v>
      </c>
      <c r="Q316" s="41" t="s">
        <v>26</v>
      </c>
      <c r="R316" s="41" t="s">
        <v>27</v>
      </c>
      <c r="S316" s="402"/>
    </row>
    <row r="317" spans="1:19" ht="132.75" customHeight="1">
      <c r="A317" s="149">
        <v>1</v>
      </c>
      <c r="B317" s="145" t="s">
        <v>450</v>
      </c>
      <c r="C317" s="222" t="s">
        <v>511</v>
      </c>
      <c r="D317" s="270">
        <v>40000</v>
      </c>
      <c r="E317" s="309" t="s">
        <v>510</v>
      </c>
      <c r="F317" s="218" t="s">
        <v>28</v>
      </c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318" t="s">
        <v>519</v>
      </c>
    </row>
    <row r="318" spans="1:19" ht="189">
      <c r="A318" s="179">
        <v>2</v>
      </c>
      <c r="B318" s="145" t="s">
        <v>129</v>
      </c>
      <c r="C318" s="222" t="s">
        <v>512</v>
      </c>
      <c r="D318" s="270">
        <v>30000</v>
      </c>
      <c r="E318" s="309" t="s">
        <v>510</v>
      </c>
      <c r="F318" s="218" t="s">
        <v>28</v>
      </c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318" t="s">
        <v>519</v>
      </c>
    </row>
    <row r="319" spans="1:19" ht="141.75">
      <c r="A319" s="179">
        <v>3</v>
      </c>
      <c r="B319" s="145" t="s">
        <v>451</v>
      </c>
      <c r="C319" s="222" t="s">
        <v>509</v>
      </c>
      <c r="D319" s="270">
        <v>30000</v>
      </c>
      <c r="E319" s="309" t="s">
        <v>510</v>
      </c>
      <c r="F319" s="218" t="s">
        <v>28</v>
      </c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318" t="s">
        <v>517</v>
      </c>
    </row>
    <row r="320" spans="1:19" ht="21">
      <c r="A320" s="180"/>
      <c r="B320" s="293" t="s">
        <v>29</v>
      </c>
      <c r="C320" s="294" t="s">
        <v>287</v>
      </c>
      <c r="D320" s="295">
        <f>SUM(D317:D319)</f>
        <v>100000</v>
      </c>
      <c r="E320" s="297"/>
      <c r="F320" s="297"/>
      <c r="G320" s="292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329"/>
    </row>
    <row r="321" spans="1:18" ht="21">
      <c r="A321" s="178"/>
      <c r="B321" s="69"/>
      <c r="C321" s="199"/>
      <c r="D321" s="70"/>
      <c r="E321" s="68"/>
      <c r="F321" s="68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spans="1:18" ht="21">
      <c r="A322" s="403" t="s">
        <v>297</v>
      </c>
      <c r="B322" s="403"/>
      <c r="C322" s="403"/>
      <c r="D322" s="403"/>
      <c r="E322" s="403"/>
      <c r="F322" s="403"/>
      <c r="G322" s="403"/>
      <c r="H322" s="403"/>
      <c r="I322" s="403"/>
      <c r="J322" s="403"/>
      <c r="K322" s="403"/>
      <c r="L322" s="403"/>
      <c r="M322" s="403"/>
      <c r="N322" s="403"/>
      <c r="O322" s="403"/>
      <c r="P322" s="403"/>
      <c r="Q322" s="403"/>
      <c r="R322" s="403"/>
    </row>
    <row r="323" spans="1:18" ht="21">
      <c r="A323" s="403" t="s">
        <v>298</v>
      </c>
      <c r="B323" s="403"/>
      <c r="C323" s="403"/>
      <c r="D323" s="403"/>
      <c r="E323" s="403"/>
      <c r="F323" s="403"/>
      <c r="G323" s="403"/>
      <c r="H323" s="403"/>
      <c r="I323" s="403"/>
      <c r="J323" s="403"/>
      <c r="K323" s="403"/>
      <c r="L323" s="403"/>
      <c r="M323" s="403"/>
      <c r="N323" s="403"/>
      <c r="O323" s="403"/>
      <c r="P323" s="403"/>
      <c r="Q323" s="403"/>
      <c r="R323" s="403"/>
    </row>
    <row r="324" spans="1:18" ht="21">
      <c r="A324" s="403" t="s">
        <v>177</v>
      </c>
      <c r="B324" s="403"/>
      <c r="C324" s="403"/>
      <c r="D324" s="403"/>
      <c r="E324" s="403"/>
      <c r="F324" s="403"/>
      <c r="G324" s="403"/>
      <c r="H324" s="403"/>
      <c r="I324" s="403"/>
      <c r="J324" s="403"/>
      <c r="K324" s="403"/>
      <c r="L324" s="403"/>
      <c r="M324" s="403"/>
      <c r="N324" s="403"/>
      <c r="O324" s="403"/>
      <c r="P324" s="403"/>
      <c r="Q324" s="403"/>
      <c r="R324" s="403"/>
    </row>
    <row r="325" spans="1:18" ht="21">
      <c r="A325" s="175" t="s">
        <v>452</v>
      </c>
      <c r="B325" s="36"/>
      <c r="C325" s="190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</row>
    <row r="326" spans="1:18" ht="21">
      <c r="A326" s="176" t="s">
        <v>453</v>
      </c>
      <c r="B326" s="37"/>
      <c r="C326" s="190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</row>
    <row r="327" spans="1:18" ht="21">
      <c r="A327" s="176" t="s">
        <v>454</v>
      </c>
      <c r="B327" s="37"/>
      <c r="C327" s="191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1:18" ht="21">
      <c r="A328" s="176"/>
      <c r="B328" s="37"/>
      <c r="C328" s="191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1:19" ht="20.25">
      <c r="A329" s="404" t="s">
        <v>10</v>
      </c>
      <c r="B329" s="39" t="s">
        <v>335</v>
      </c>
      <c r="C329" s="406" t="s">
        <v>336</v>
      </c>
      <c r="D329" s="39" t="s">
        <v>6</v>
      </c>
      <c r="E329" s="39" t="s">
        <v>13</v>
      </c>
      <c r="F329" s="408" t="s">
        <v>338</v>
      </c>
      <c r="G329" s="410" t="s">
        <v>181</v>
      </c>
      <c r="H329" s="411"/>
      <c r="I329" s="412"/>
      <c r="J329" s="413" t="s">
        <v>341</v>
      </c>
      <c r="K329" s="413"/>
      <c r="L329" s="413"/>
      <c r="M329" s="413"/>
      <c r="N329" s="413"/>
      <c r="O329" s="413"/>
      <c r="P329" s="413"/>
      <c r="Q329" s="413"/>
      <c r="R329" s="413"/>
      <c r="S329" s="402" t="s">
        <v>339</v>
      </c>
    </row>
    <row r="330" spans="1:19" ht="20.25">
      <c r="A330" s="405"/>
      <c r="B330" s="40"/>
      <c r="C330" s="407"/>
      <c r="D330" s="40" t="s">
        <v>337</v>
      </c>
      <c r="E330" s="40" t="s">
        <v>14</v>
      </c>
      <c r="F330" s="409"/>
      <c r="G330" s="41" t="s">
        <v>16</v>
      </c>
      <c r="H330" s="41" t="s">
        <v>17</v>
      </c>
      <c r="I330" s="41" t="s">
        <v>18</v>
      </c>
      <c r="J330" s="41" t="s">
        <v>19</v>
      </c>
      <c r="K330" s="41" t="s">
        <v>20</v>
      </c>
      <c r="L330" s="41" t="s">
        <v>21</v>
      </c>
      <c r="M330" s="41" t="s">
        <v>22</v>
      </c>
      <c r="N330" s="41" t="s">
        <v>23</v>
      </c>
      <c r="O330" s="41" t="s">
        <v>24</v>
      </c>
      <c r="P330" s="41" t="s">
        <v>25</v>
      </c>
      <c r="Q330" s="41" t="s">
        <v>26</v>
      </c>
      <c r="R330" s="41" t="s">
        <v>27</v>
      </c>
      <c r="S330" s="402"/>
    </row>
    <row r="331" spans="1:19" ht="84.75" customHeight="1">
      <c r="A331" s="149">
        <v>1</v>
      </c>
      <c r="B331" s="229" t="s">
        <v>457</v>
      </c>
      <c r="C331" s="372" t="s">
        <v>594</v>
      </c>
      <c r="D331" s="259">
        <v>10000</v>
      </c>
      <c r="E331" s="148" t="s">
        <v>592</v>
      </c>
      <c r="F331" s="339" t="s">
        <v>33</v>
      </c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369" t="s">
        <v>518</v>
      </c>
    </row>
    <row r="332" spans="1:19" ht="120.75">
      <c r="A332" s="179">
        <v>2</v>
      </c>
      <c r="B332" s="229" t="s">
        <v>455</v>
      </c>
      <c r="C332" s="372" t="s">
        <v>595</v>
      </c>
      <c r="D332" s="259">
        <v>60000</v>
      </c>
      <c r="E332" s="148" t="s">
        <v>597</v>
      </c>
      <c r="F332" s="339" t="s">
        <v>33</v>
      </c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9" t="s">
        <v>521</v>
      </c>
    </row>
    <row r="333" spans="1:19" ht="105">
      <c r="A333" s="179">
        <v>3</v>
      </c>
      <c r="B333" s="229" t="s">
        <v>456</v>
      </c>
      <c r="C333" s="372" t="s">
        <v>596</v>
      </c>
      <c r="D333" s="239">
        <v>50000</v>
      </c>
      <c r="E333" s="148" t="s">
        <v>587</v>
      </c>
      <c r="F333" s="339" t="s">
        <v>33</v>
      </c>
      <c r="G333" s="368"/>
      <c r="H333" s="368"/>
      <c r="I333" s="368"/>
      <c r="J333" s="368"/>
      <c r="K333" s="368"/>
      <c r="L333" s="368"/>
      <c r="M333" s="368"/>
      <c r="N333" s="368"/>
      <c r="O333" s="368"/>
      <c r="P333" s="368"/>
      <c r="Q333" s="368"/>
      <c r="R333" s="368"/>
      <c r="S333" s="369" t="s">
        <v>518</v>
      </c>
    </row>
    <row r="334" spans="1:19" ht="21">
      <c r="A334" s="177"/>
      <c r="B334" s="78"/>
      <c r="C334" s="197"/>
      <c r="D334" s="79"/>
      <c r="E334" s="77"/>
      <c r="F334" s="77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325"/>
    </row>
    <row r="335" spans="1:18" ht="21">
      <c r="A335" s="178"/>
      <c r="B335" s="69"/>
      <c r="C335" s="196"/>
      <c r="D335" s="70"/>
      <c r="E335" s="68"/>
      <c r="F335" s="68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1:18" ht="21">
      <c r="A336" s="178"/>
      <c r="B336" s="69"/>
      <c r="C336" s="199"/>
      <c r="D336" s="70"/>
      <c r="E336" s="73"/>
      <c r="F336" s="73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1:18" ht="21">
      <c r="A337" s="178"/>
      <c r="B337" s="68"/>
      <c r="C337" s="196"/>
      <c r="D337" s="70"/>
      <c r="E337" s="73"/>
      <c r="F337" s="73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</row>
    <row r="338" spans="1:18" ht="21">
      <c r="A338" s="178"/>
      <c r="B338" s="68"/>
      <c r="C338" s="196"/>
      <c r="D338" s="70"/>
      <c r="E338" s="68"/>
      <c r="F338" s="68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</row>
    <row r="339" spans="1:18" ht="21">
      <c r="A339" s="178"/>
      <c r="B339" s="69"/>
      <c r="C339" s="196"/>
      <c r="D339" s="70"/>
      <c r="E339" s="73"/>
      <c r="F339" s="73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</row>
    <row r="340" spans="1:18" ht="21">
      <c r="A340" s="178"/>
      <c r="B340" s="69"/>
      <c r="C340" s="196"/>
      <c r="D340" s="70"/>
      <c r="E340" s="73"/>
      <c r="F340" s="73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</row>
    <row r="341" spans="1:18" ht="21">
      <c r="A341" s="178"/>
      <c r="B341" s="69"/>
      <c r="C341" s="199"/>
      <c r="D341" s="70"/>
      <c r="E341" s="73"/>
      <c r="F341" s="73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</row>
    <row r="342" spans="1:18" ht="21">
      <c r="A342" s="403" t="s">
        <v>297</v>
      </c>
      <c r="B342" s="403"/>
      <c r="C342" s="403"/>
      <c r="D342" s="403"/>
      <c r="E342" s="403"/>
      <c r="F342" s="403"/>
      <c r="G342" s="403"/>
      <c r="H342" s="403"/>
      <c r="I342" s="403"/>
      <c r="J342" s="403"/>
      <c r="K342" s="403"/>
      <c r="L342" s="403"/>
      <c r="M342" s="403"/>
      <c r="N342" s="403"/>
      <c r="O342" s="403"/>
      <c r="P342" s="403"/>
      <c r="Q342" s="403"/>
      <c r="R342" s="403"/>
    </row>
    <row r="343" spans="1:18" ht="21">
      <c r="A343" s="403" t="s">
        <v>298</v>
      </c>
      <c r="B343" s="403"/>
      <c r="C343" s="403"/>
      <c r="D343" s="403"/>
      <c r="E343" s="403"/>
      <c r="F343" s="403"/>
      <c r="G343" s="403"/>
      <c r="H343" s="403"/>
      <c r="I343" s="403"/>
      <c r="J343" s="403"/>
      <c r="K343" s="403"/>
      <c r="L343" s="403"/>
      <c r="M343" s="403"/>
      <c r="N343" s="403"/>
      <c r="O343" s="403"/>
      <c r="P343" s="403"/>
      <c r="Q343" s="403"/>
      <c r="R343" s="403"/>
    </row>
    <row r="344" spans="1:18" ht="21">
      <c r="A344" s="403" t="s">
        <v>177</v>
      </c>
      <c r="B344" s="403"/>
      <c r="C344" s="403"/>
      <c r="D344" s="403"/>
      <c r="E344" s="403"/>
      <c r="F344" s="403"/>
      <c r="G344" s="403"/>
      <c r="H344" s="403"/>
      <c r="I344" s="403"/>
      <c r="J344" s="403"/>
      <c r="K344" s="403"/>
      <c r="L344" s="403"/>
      <c r="M344" s="403"/>
      <c r="N344" s="403"/>
      <c r="O344" s="403"/>
      <c r="P344" s="403"/>
      <c r="Q344" s="403"/>
      <c r="R344" s="403"/>
    </row>
    <row r="345" spans="1:18" ht="21">
      <c r="A345" s="175" t="s">
        <v>452</v>
      </c>
      <c r="B345" s="36"/>
      <c r="C345" s="190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</row>
    <row r="346" spans="1:18" ht="21">
      <c r="A346" s="176" t="s">
        <v>453</v>
      </c>
      <c r="B346" s="37"/>
      <c r="C346" s="190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</row>
    <row r="347" spans="1:18" ht="21">
      <c r="A347" s="176" t="s">
        <v>454</v>
      </c>
      <c r="B347" s="37"/>
      <c r="C347" s="191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1:18" ht="21">
      <c r="A348" s="176"/>
      <c r="B348" s="37"/>
      <c r="C348" s="191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1:19" ht="20.25">
      <c r="A349" s="404" t="s">
        <v>10</v>
      </c>
      <c r="B349" s="39" t="s">
        <v>335</v>
      </c>
      <c r="C349" s="406" t="s">
        <v>336</v>
      </c>
      <c r="D349" s="39" t="s">
        <v>6</v>
      </c>
      <c r="E349" s="39" t="s">
        <v>13</v>
      </c>
      <c r="F349" s="408" t="s">
        <v>338</v>
      </c>
      <c r="G349" s="410" t="s">
        <v>181</v>
      </c>
      <c r="H349" s="411"/>
      <c r="I349" s="412"/>
      <c r="J349" s="413" t="s">
        <v>341</v>
      </c>
      <c r="K349" s="413"/>
      <c r="L349" s="413"/>
      <c r="M349" s="413"/>
      <c r="N349" s="413"/>
      <c r="O349" s="413"/>
      <c r="P349" s="413"/>
      <c r="Q349" s="413"/>
      <c r="R349" s="413"/>
      <c r="S349" s="402" t="s">
        <v>339</v>
      </c>
    </row>
    <row r="350" spans="1:19" ht="20.25">
      <c r="A350" s="405"/>
      <c r="B350" s="40"/>
      <c r="C350" s="407"/>
      <c r="D350" s="40" t="s">
        <v>337</v>
      </c>
      <c r="E350" s="40" t="s">
        <v>14</v>
      </c>
      <c r="F350" s="409"/>
      <c r="G350" s="41" t="s">
        <v>16</v>
      </c>
      <c r="H350" s="41" t="s">
        <v>17</v>
      </c>
      <c r="I350" s="41" t="s">
        <v>18</v>
      </c>
      <c r="J350" s="41" t="s">
        <v>19</v>
      </c>
      <c r="K350" s="41" t="s">
        <v>20</v>
      </c>
      <c r="L350" s="41" t="s">
        <v>21</v>
      </c>
      <c r="M350" s="41" t="s">
        <v>22</v>
      </c>
      <c r="N350" s="41" t="s">
        <v>23</v>
      </c>
      <c r="O350" s="41" t="s">
        <v>24</v>
      </c>
      <c r="P350" s="41" t="s">
        <v>25</v>
      </c>
      <c r="Q350" s="41" t="s">
        <v>26</v>
      </c>
      <c r="R350" s="41" t="s">
        <v>27</v>
      </c>
      <c r="S350" s="402"/>
    </row>
    <row r="351" spans="1:19" ht="84.75" customHeight="1">
      <c r="A351" s="149">
        <v>4</v>
      </c>
      <c r="B351" s="229" t="s">
        <v>458</v>
      </c>
      <c r="C351" s="372" t="s">
        <v>598</v>
      </c>
      <c r="D351" s="259">
        <v>10000</v>
      </c>
      <c r="E351" s="317" t="s">
        <v>602</v>
      </c>
      <c r="F351" s="339" t="s">
        <v>33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369" t="s">
        <v>603</v>
      </c>
    </row>
    <row r="352" spans="1:19" ht="103.5">
      <c r="A352" s="179">
        <v>5</v>
      </c>
      <c r="B352" s="229" t="s">
        <v>459</v>
      </c>
      <c r="C352" s="372" t="s">
        <v>599</v>
      </c>
      <c r="D352" s="259">
        <v>10000</v>
      </c>
      <c r="E352" s="317" t="s">
        <v>602</v>
      </c>
      <c r="F352" s="339" t="s">
        <v>33</v>
      </c>
      <c r="G352" s="368"/>
      <c r="H352" s="368"/>
      <c r="I352" s="368"/>
      <c r="J352" s="368"/>
      <c r="K352" s="368"/>
      <c r="L352" s="368"/>
      <c r="M352" s="368"/>
      <c r="N352" s="368"/>
      <c r="O352" s="368"/>
      <c r="P352" s="368"/>
      <c r="Q352" s="368"/>
      <c r="R352" s="368"/>
      <c r="S352" s="369" t="s">
        <v>506</v>
      </c>
    </row>
    <row r="353" spans="1:19" ht="120.75">
      <c r="A353" s="179">
        <v>6</v>
      </c>
      <c r="B353" s="229" t="s">
        <v>460</v>
      </c>
      <c r="C353" s="372" t="s">
        <v>600</v>
      </c>
      <c r="D353" s="259">
        <v>300000</v>
      </c>
      <c r="E353" s="317" t="s">
        <v>604</v>
      </c>
      <c r="F353" s="339" t="s">
        <v>33</v>
      </c>
      <c r="G353" s="368"/>
      <c r="H353" s="368"/>
      <c r="I353" s="368"/>
      <c r="J353" s="368"/>
      <c r="K353" s="368"/>
      <c r="L353" s="368"/>
      <c r="M353" s="368"/>
      <c r="N353" s="368"/>
      <c r="O353" s="368"/>
      <c r="P353" s="368"/>
      <c r="Q353" s="368"/>
      <c r="R353" s="368"/>
      <c r="S353" s="369" t="s">
        <v>593</v>
      </c>
    </row>
    <row r="354" spans="1:19" ht="86.25">
      <c r="A354" s="179">
        <v>7</v>
      </c>
      <c r="B354" s="229" t="s">
        <v>461</v>
      </c>
      <c r="C354" s="372" t="s">
        <v>601</v>
      </c>
      <c r="D354" s="259">
        <v>30000</v>
      </c>
      <c r="E354" s="317" t="s">
        <v>602</v>
      </c>
      <c r="F354" s="339" t="s">
        <v>33</v>
      </c>
      <c r="G354" s="368"/>
      <c r="H354" s="368"/>
      <c r="I354" s="368"/>
      <c r="J354" s="368"/>
      <c r="K354" s="368"/>
      <c r="L354" s="368"/>
      <c r="M354" s="368"/>
      <c r="N354" s="368"/>
      <c r="O354" s="368"/>
      <c r="P354" s="368"/>
      <c r="Q354" s="368"/>
      <c r="R354" s="368"/>
      <c r="S354" s="369" t="s">
        <v>605</v>
      </c>
    </row>
    <row r="355" spans="1:19" ht="21">
      <c r="A355" s="180"/>
      <c r="B355" s="293" t="s">
        <v>29</v>
      </c>
      <c r="C355" s="294" t="s">
        <v>486</v>
      </c>
      <c r="D355" s="295">
        <f>D354+D353+D352+D351+D333+D332+D331</f>
        <v>470000</v>
      </c>
      <c r="E355" s="297"/>
      <c r="F355" s="297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329"/>
    </row>
    <row r="356" spans="1:19" ht="21">
      <c r="A356" s="177"/>
      <c r="B356" s="78"/>
      <c r="C356" s="271"/>
      <c r="D356" s="79"/>
      <c r="E356" s="77"/>
      <c r="F356" s="77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325"/>
    </row>
    <row r="357" spans="1:19" ht="21">
      <c r="A357" s="178"/>
      <c r="B357" s="69"/>
      <c r="C357" s="198"/>
      <c r="D357" s="70"/>
      <c r="E357" s="73"/>
      <c r="F357" s="73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326"/>
    </row>
    <row r="358" spans="1:19" ht="21">
      <c r="A358" s="178"/>
      <c r="B358" s="69"/>
      <c r="C358" s="196"/>
      <c r="D358" s="70"/>
      <c r="E358" s="73"/>
      <c r="F358" s="73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326"/>
    </row>
    <row r="359" spans="1:18" ht="21">
      <c r="A359" s="403" t="s">
        <v>297</v>
      </c>
      <c r="B359" s="403"/>
      <c r="C359" s="403"/>
      <c r="D359" s="403"/>
      <c r="E359" s="403"/>
      <c r="F359" s="403"/>
      <c r="G359" s="403"/>
      <c r="H359" s="403"/>
      <c r="I359" s="403"/>
      <c r="J359" s="403"/>
      <c r="K359" s="403"/>
      <c r="L359" s="403"/>
      <c r="M359" s="403"/>
      <c r="N359" s="403"/>
      <c r="O359" s="403"/>
      <c r="P359" s="403"/>
      <c r="Q359" s="403"/>
      <c r="R359" s="403"/>
    </row>
    <row r="360" spans="1:18" ht="21">
      <c r="A360" s="403" t="s">
        <v>298</v>
      </c>
      <c r="B360" s="403"/>
      <c r="C360" s="403"/>
      <c r="D360" s="403"/>
      <c r="E360" s="403"/>
      <c r="F360" s="403"/>
      <c r="G360" s="403"/>
      <c r="H360" s="403"/>
      <c r="I360" s="403"/>
      <c r="J360" s="403"/>
      <c r="K360" s="403"/>
      <c r="L360" s="403"/>
      <c r="M360" s="403"/>
      <c r="N360" s="403"/>
      <c r="O360" s="403"/>
      <c r="P360" s="403"/>
      <c r="Q360" s="403"/>
      <c r="R360" s="403"/>
    </row>
    <row r="361" spans="1:18" ht="21">
      <c r="A361" s="403" t="s">
        <v>177</v>
      </c>
      <c r="B361" s="403"/>
      <c r="C361" s="403"/>
      <c r="D361" s="403"/>
      <c r="E361" s="403"/>
      <c r="F361" s="403"/>
      <c r="G361" s="403"/>
      <c r="H361" s="403"/>
      <c r="I361" s="403"/>
      <c r="J361" s="403"/>
      <c r="K361" s="403"/>
      <c r="L361" s="403"/>
      <c r="M361" s="403"/>
      <c r="N361" s="403"/>
      <c r="O361" s="403"/>
      <c r="P361" s="403"/>
      <c r="Q361" s="403"/>
      <c r="R361" s="403"/>
    </row>
    <row r="362" spans="1:18" ht="21">
      <c r="A362" s="175" t="s">
        <v>462</v>
      </c>
      <c r="B362" s="36"/>
      <c r="C362" s="190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</row>
    <row r="363" spans="1:18" ht="21">
      <c r="A363" s="176" t="s">
        <v>463</v>
      </c>
      <c r="B363" s="37"/>
      <c r="C363" s="190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</row>
    <row r="364" spans="1:18" ht="21">
      <c r="A364" s="176" t="s">
        <v>172</v>
      </c>
      <c r="B364" s="37"/>
      <c r="C364" s="191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1:18" ht="21">
      <c r="A365" s="176"/>
      <c r="B365" s="37"/>
      <c r="C365" s="191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1:19" ht="20.25">
      <c r="A366" s="404" t="s">
        <v>10</v>
      </c>
      <c r="B366" s="39" t="s">
        <v>335</v>
      </c>
      <c r="C366" s="406" t="s">
        <v>336</v>
      </c>
      <c r="D366" s="39" t="s">
        <v>6</v>
      </c>
      <c r="E366" s="39" t="s">
        <v>13</v>
      </c>
      <c r="F366" s="408" t="s">
        <v>338</v>
      </c>
      <c r="G366" s="410" t="s">
        <v>181</v>
      </c>
      <c r="H366" s="411"/>
      <c r="I366" s="412"/>
      <c r="J366" s="413" t="s">
        <v>341</v>
      </c>
      <c r="K366" s="413"/>
      <c r="L366" s="413"/>
      <c r="M366" s="413"/>
      <c r="N366" s="413"/>
      <c r="O366" s="413"/>
      <c r="P366" s="413"/>
      <c r="Q366" s="413"/>
      <c r="R366" s="413"/>
      <c r="S366" s="402" t="s">
        <v>339</v>
      </c>
    </row>
    <row r="367" spans="1:19" ht="20.25">
      <c r="A367" s="405"/>
      <c r="B367" s="40"/>
      <c r="C367" s="407"/>
      <c r="D367" s="40" t="s">
        <v>337</v>
      </c>
      <c r="E367" s="40" t="s">
        <v>14</v>
      </c>
      <c r="F367" s="409"/>
      <c r="G367" s="41" t="s">
        <v>16</v>
      </c>
      <c r="H367" s="41" t="s">
        <v>17</v>
      </c>
      <c r="I367" s="41" t="s">
        <v>18</v>
      </c>
      <c r="J367" s="41" t="s">
        <v>19</v>
      </c>
      <c r="K367" s="41" t="s">
        <v>20</v>
      </c>
      <c r="L367" s="41" t="s">
        <v>21</v>
      </c>
      <c r="M367" s="41" t="s">
        <v>22</v>
      </c>
      <c r="N367" s="41" t="s">
        <v>23</v>
      </c>
      <c r="O367" s="41" t="s">
        <v>24</v>
      </c>
      <c r="P367" s="41" t="s">
        <v>25</v>
      </c>
      <c r="Q367" s="41" t="s">
        <v>26</v>
      </c>
      <c r="R367" s="41" t="s">
        <v>27</v>
      </c>
      <c r="S367" s="402"/>
    </row>
    <row r="368" spans="1:19" ht="105.75" customHeight="1">
      <c r="A368" s="149">
        <v>1</v>
      </c>
      <c r="B368" s="145" t="s">
        <v>464</v>
      </c>
      <c r="C368" s="222" t="s">
        <v>507</v>
      </c>
      <c r="D368" s="147">
        <v>20000</v>
      </c>
      <c r="E368" s="317" t="s">
        <v>508</v>
      </c>
      <c r="F368" s="218" t="s">
        <v>28</v>
      </c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318" t="s">
        <v>519</v>
      </c>
    </row>
    <row r="369" spans="1:19" ht="21">
      <c r="A369" s="180"/>
      <c r="B369" s="293" t="s">
        <v>29</v>
      </c>
      <c r="C369" s="294" t="s">
        <v>392</v>
      </c>
      <c r="D369" s="307">
        <v>20000</v>
      </c>
      <c r="E369" s="297"/>
      <c r="F369" s="291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329" t="s">
        <v>520</v>
      </c>
    </row>
    <row r="370" spans="1:19" ht="21">
      <c r="A370" s="177"/>
      <c r="B370" s="78"/>
      <c r="C370" s="197"/>
      <c r="D370" s="79"/>
      <c r="E370" s="80"/>
      <c r="F370" s="80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325"/>
    </row>
    <row r="371" spans="1:19" ht="21">
      <c r="A371" s="178"/>
      <c r="B371" s="69"/>
      <c r="C371" s="196"/>
      <c r="D371" s="70"/>
      <c r="E371" s="73"/>
      <c r="F371" s="73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326"/>
    </row>
    <row r="372" spans="1:19" ht="21">
      <c r="A372" s="178"/>
      <c r="B372" s="69"/>
      <c r="C372" s="198"/>
      <c r="D372" s="70"/>
      <c r="E372" s="68"/>
      <c r="F372" s="68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326"/>
    </row>
    <row r="373" spans="1:19" ht="21">
      <c r="A373" s="178"/>
      <c r="B373" s="69"/>
      <c r="C373" s="193"/>
      <c r="D373" s="70"/>
      <c r="E373" s="68"/>
      <c r="F373" s="68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326"/>
    </row>
    <row r="374" spans="1:19" ht="21">
      <c r="A374" s="178"/>
      <c r="B374" s="69"/>
      <c r="C374" s="193"/>
      <c r="D374" s="70"/>
      <c r="E374" s="68"/>
      <c r="F374" s="68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326"/>
    </row>
    <row r="375" spans="1:19" ht="21">
      <c r="A375" s="178"/>
      <c r="B375" s="69"/>
      <c r="C375" s="193"/>
      <c r="D375" s="70"/>
      <c r="E375" s="68"/>
      <c r="F375" s="68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326"/>
    </row>
    <row r="376" spans="1:19" ht="21">
      <c r="A376" s="178"/>
      <c r="B376" s="69"/>
      <c r="C376" s="193"/>
      <c r="D376" s="70"/>
      <c r="E376" s="68"/>
      <c r="F376" s="68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326"/>
    </row>
    <row r="377" spans="1:19" ht="21">
      <c r="A377" s="178"/>
      <c r="B377" s="69"/>
      <c r="C377" s="193"/>
      <c r="D377" s="70"/>
      <c r="E377" s="68"/>
      <c r="F377" s="68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326"/>
    </row>
    <row r="378" spans="1:19" ht="21">
      <c r="A378" s="178"/>
      <c r="B378" s="69"/>
      <c r="C378" s="193"/>
      <c r="D378" s="70"/>
      <c r="E378" s="68"/>
      <c r="F378" s="68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326"/>
    </row>
    <row r="379" spans="1:19" ht="21">
      <c r="A379" s="178"/>
      <c r="B379" s="69"/>
      <c r="C379" s="193"/>
      <c r="D379" s="70"/>
      <c r="E379" s="68"/>
      <c r="F379" s="68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326"/>
    </row>
    <row r="380" spans="1:19" ht="21">
      <c r="A380" s="178"/>
      <c r="B380" s="69"/>
      <c r="C380" s="198"/>
      <c r="D380" s="70"/>
      <c r="E380" s="73"/>
      <c r="F380" s="73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326"/>
    </row>
    <row r="381" spans="1:19" ht="21">
      <c r="A381" s="178"/>
      <c r="B381" s="69"/>
      <c r="C381" s="198"/>
      <c r="D381" s="70"/>
      <c r="E381" s="73"/>
      <c r="F381" s="73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326"/>
    </row>
    <row r="382" spans="1:19" ht="21">
      <c r="A382" s="178"/>
      <c r="B382" s="68"/>
      <c r="C382" s="196"/>
      <c r="D382" s="70"/>
      <c r="E382" s="73"/>
      <c r="F382" s="73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326"/>
    </row>
    <row r="383" spans="1:18" ht="21">
      <c r="A383" s="178"/>
      <c r="B383" s="68"/>
      <c r="C383" s="196"/>
      <c r="D383" s="70"/>
      <c r="E383" s="73"/>
      <c r="F383" s="73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</row>
    <row r="384" spans="1:18" ht="6" customHeight="1">
      <c r="A384" s="424"/>
      <c r="B384" s="424"/>
      <c r="C384" s="190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</row>
    <row r="385" spans="1:18" ht="21">
      <c r="A385" s="176"/>
      <c r="B385" s="37"/>
      <c r="C385" s="190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</row>
    <row r="386" spans="1:18" ht="21">
      <c r="A386" s="176"/>
      <c r="B386" s="37"/>
      <c r="C386" s="191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1:18" ht="21">
      <c r="A387" s="178"/>
      <c r="B387" s="69"/>
      <c r="C387" s="196"/>
      <c r="D387" s="70"/>
      <c r="E387" s="73"/>
      <c r="F387" s="73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</row>
    <row r="388" spans="1:18" ht="21">
      <c r="A388" s="403" t="s">
        <v>297</v>
      </c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</row>
    <row r="389" spans="1:18" ht="21">
      <c r="A389" s="403" t="s">
        <v>298</v>
      </c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</row>
    <row r="390" spans="1:18" ht="21">
      <c r="A390" s="403" t="s">
        <v>177</v>
      </c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</row>
    <row r="391" spans="1:18" ht="21">
      <c r="A391" s="175" t="s">
        <v>465</v>
      </c>
      <c r="B391" s="36"/>
      <c r="C391" s="190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</row>
    <row r="392" spans="1:18" ht="21">
      <c r="A392" s="176" t="s">
        <v>388</v>
      </c>
      <c r="B392" s="37"/>
      <c r="C392" s="190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</row>
    <row r="393" spans="1:18" ht="21">
      <c r="A393" s="176" t="s">
        <v>113</v>
      </c>
      <c r="B393" s="37"/>
      <c r="C393" s="191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1:18" ht="21">
      <c r="A394" s="176"/>
      <c r="B394" s="37"/>
      <c r="C394" s="191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1:19" ht="20.25">
      <c r="A395" s="404" t="s">
        <v>10</v>
      </c>
      <c r="B395" s="39" t="s">
        <v>335</v>
      </c>
      <c r="C395" s="406" t="s">
        <v>336</v>
      </c>
      <c r="D395" s="39" t="s">
        <v>6</v>
      </c>
      <c r="E395" s="39" t="s">
        <v>13</v>
      </c>
      <c r="F395" s="408" t="s">
        <v>338</v>
      </c>
      <c r="G395" s="410" t="s">
        <v>181</v>
      </c>
      <c r="H395" s="411"/>
      <c r="I395" s="412"/>
      <c r="J395" s="413" t="s">
        <v>341</v>
      </c>
      <c r="K395" s="413"/>
      <c r="L395" s="413"/>
      <c r="M395" s="413"/>
      <c r="N395" s="413"/>
      <c r="O395" s="413"/>
      <c r="P395" s="413"/>
      <c r="Q395" s="413"/>
      <c r="R395" s="413"/>
      <c r="S395" s="402" t="s">
        <v>339</v>
      </c>
    </row>
    <row r="396" spans="1:19" ht="20.25">
      <c r="A396" s="405"/>
      <c r="B396" s="40"/>
      <c r="C396" s="407"/>
      <c r="D396" s="40" t="s">
        <v>337</v>
      </c>
      <c r="E396" s="40" t="s">
        <v>14</v>
      </c>
      <c r="F396" s="409"/>
      <c r="G396" s="41" t="s">
        <v>16</v>
      </c>
      <c r="H396" s="41" t="s">
        <v>17</v>
      </c>
      <c r="I396" s="41" t="s">
        <v>18</v>
      </c>
      <c r="J396" s="41" t="s">
        <v>19</v>
      </c>
      <c r="K396" s="41" t="s">
        <v>20</v>
      </c>
      <c r="L396" s="41" t="s">
        <v>21</v>
      </c>
      <c r="M396" s="41" t="s">
        <v>22</v>
      </c>
      <c r="N396" s="41" t="s">
        <v>23</v>
      </c>
      <c r="O396" s="41" t="s">
        <v>24</v>
      </c>
      <c r="P396" s="41" t="s">
        <v>25</v>
      </c>
      <c r="Q396" s="41" t="s">
        <v>26</v>
      </c>
      <c r="R396" s="41" t="s">
        <v>27</v>
      </c>
      <c r="S396" s="402"/>
    </row>
    <row r="397" spans="1:19" ht="102.75" customHeight="1">
      <c r="A397" s="149">
        <v>1</v>
      </c>
      <c r="B397" s="229" t="s">
        <v>466</v>
      </c>
      <c r="C397" s="308" t="s">
        <v>522</v>
      </c>
      <c r="D397" s="272">
        <v>50000</v>
      </c>
      <c r="E397" s="334" t="s">
        <v>523</v>
      </c>
      <c r="F397" s="179" t="s">
        <v>28</v>
      </c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333"/>
    </row>
    <row r="398" spans="1:19" ht="122.25" customHeight="1">
      <c r="A398" s="179">
        <v>2</v>
      </c>
      <c r="B398" s="229" t="s">
        <v>467</v>
      </c>
      <c r="C398" s="308" t="s">
        <v>497</v>
      </c>
      <c r="D398" s="272">
        <v>10000</v>
      </c>
      <c r="E398" s="309" t="s">
        <v>498</v>
      </c>
      <c r="F398" s="179" t="s">
        <v>28</v>
      </c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324" t="s">
        <v>521</v>
      </c>
    </row>
    <row r="399" spans="1:19" ht="120">
      <c r="A399" s="179">
        <v>3</v>
      </c>
      <c r="B399" s="229" t="s">
        <v>468</v>
      </c>
      <c r="C399" s="308" t="s">
        <v>492</v>
      </c>
      <c r="D399" s="259">
        <v>200000</v>
      </c>
      <c r="E399" s="309" t="s">
        <v>489</v>
      </c>
      <c r="F399" s="179" t="s">
        <v>28</v>
      </c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322" t="s">
        <v>518</v>
      </c>
    </row>
    <row r="400" spans="1:18" ht="21">
      <c r="A400" s="403" t="s">
        <v>297</v>
      </c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</row>
    <row r="401" spans="1:18" ht="21">
      <c r="A401" s="403" t="s">
        <v>298</v>
      </c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</row>
    <row r="402" spans="1:18" ht="21">
      <c r="A402" s="403" t="s">
        <v>177</v>
      </c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</row>
    <row r="403" spans="1:18" ht="21">
      <c r="A403" s="175" t="s">
        <v>465</v>
      </c>
      <c r="B403" s="36"/>
      <c r="C403" s="190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</row>
    <row r="404" spans="1:18" ht="21">
      <c r="A404" s="176" t="s">
        <v>388</v>
      </c>
      <c r="B404" s="37"/>
      <c r="C404" s="190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</row>
    <row r="405" spans="1:18" ht="21">
      <c r="A405" s="176" t="s">
        <v>113</v>
      </c>
      <c r="B405" s="37"/>
      <c r="C405" s="191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1:18" ht="21">
      <c r="A406" s="176"/>
      <c r="B406" s="37"/>
      <c r="C406" s="191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1:19" ht="20.25">
      <c r="A407" s="404" t="s">
        <v>10</v>
      </c>
      <c r="B407" s="39" t="s">
        <v>335</v>
      </c>
      <c r="C407" s="406" t="s">
        <v>336</v>
      </c>
      <c r="D407" s="39" t="s">
        <v>6</v>
      </c>
      <c r="E407" s="39" t="s">
        <v>13</v>
      </c>
      <c r="F407" s="408" t="s">
        <v>338</v>
      </c>
      <c r="G407" s="410" t="s">
        <v>181</v>
      </c>
      <c r="H407" s="411"/>
      <c r="I407" s="412"/>
      <c r="J407" s="413" t="s">
        <v>341</v>
      </c>
      <c r="K407" s="413"/>
      <c r="L407" s="413"/>
      <c r="M407" s="413"/>
      <c r="N407" s="413"/>
      <c r="O407" s="413"/>
      <c r="P407" s="413"/>
      <c r="Q407" s="413"/>
      <c r="R407" s="413"/>
      <c r="S407" s="402" t="s">
        <v>339</v>
      </c>
    </row>
    <row r="408" spans="1:19" ht="20.25">
      <c r="A408" s="405"/>
      <c r="B408" s="40"/>
      <c r="C408" s="407"/>
      <c r="D408" s="40" t="s">
        <v>337</v>
      </c>
      <c r="E408" s="40" t="s">
        <v>14</v>
      </c>
      <c r="F408" s="409"/>
      <c r="G408" s="41" t="s">
        <v>16</v>
      </c>
      <c r="H408" s="41" t="s">
        <v>17</v>
      </c>
      <c r="I408" s="41" t="s">
        <v>18</v>
      </c>
      <c r="J408" s="41" t="s">
        <v>19</v>
      </c>
      <c r="K408" s="41" t="s">
        <v>20</v>
      </c>
      <c r="L408" s="41" t="s">
        <v>21</v>
      </c>
      <c r="M408" s="41" t="s">
        <v>22</v>
      </c>
      <c r="N408" s="41" t="s">
        <v>23</v>
      </c>
      <c r="O408" s="41" t="s">
        <v>24</v>
      </c>
      <c r="P408" s="41" t="s">
        <v>25</v>
      </c>
      <c r="Q408" s="41" t="s">
        <v>26</v>
      </c>
      <c r="R408" s="41" t="s">
        <v>27</v>
      </c>
      <c r="S408" s="402"/>
    </row>
    <row r="409" spans="1:19" ht="123.75" customHeight="1">
      <c r="A409" s="179">
        <v>4</v>
      </c>
      <c r="B409" s="229" t="s">
        <v>469</v>
      </c>
      <c r="C409" s="308" t="s">
        <v>487</v>
      </c>
      <c r="D409" s="259">
        <v>50000</v>
      </c>
      <c r="E409" s="309" t="s">
        <v>488</v>
      </c>
      <c r="F409" s="179" t="s">
        <v>28</v>
      </c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318" t="s">
        <v>518</v>
      </c>
    </row>
    <row r="410" spans="1:19" ht="63">
      <c r="A410" s="179">
        <v>5</v>
      </c>
      <c r="B410" s="273" t="s">
        <v>389</v>
      </c>
      <c r="C410" s="222" t="s">
        <v>390</v>
      </c>
      <c r="D410" s="147">
        <v>15000</v>
      </c>
      <c r="E410" s="236" t="s">
        <v>391</v>
      </c>
      <c r="F410" s="179" t="s">
        <v>28</v>
      </c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322" t="s">
        <v>490</v>
      </c>
    </row>
    <row r="411" spans="1:19" ht="108" customHeight="1">
      <c r="A411" s="179">
        <v>6</v>
      </c>
      <c r="B411" s="229" t="s">
        <v>393</v>
      </c>
      <c r="C411" s="222" t="s">
        <v>394</v>
      </c>
      <c r="D411" s="147">
        <v>13000</v>
      </c>
      <c r="E411" s="236" t="s">
        <v>491</v>
      </c>
      <c r="F411" s="179" t="s">
        <v>28</v>
      </c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333" t="s">
        <v>483</v>
      </c>
    </row>
    <row r="412" spans="1:19" ht="21">
      <c r="A412" s="180"/>
      <c r="B412" s="293" t="s">
        <v>29</v>
      </c>
      <c r="C412" s="294" t="s">
        <v>481</v>
      </c>
      <c r="D412" s="238">
        <f>D397+D398+D399+D409+D410+D411</f>
        <v>338000</v>
      </c>
      <c r="E412" s="291"/>
      <c r="F412" s="291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329"/>
    </row>
    <row r="413" spans="1:18" ht="21">
      <c r="A413" s="178"/>
      <c r="B413" s="69"/>
      <c r="C413" s="196" t="s">
        <v>107</v>
      </c>
      <c r="D413" s="70"/>
      <c r="E413" s="73"/>
      <c r="F413" s="73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</row>
    <row r="414" spans="1:18" ht="21">
      <c r="A414" s="178"/>
      <c r="B414" s="69"/>
      <c r="C414" s="196"/>
      <c r="D414" s="70"/>
      <c r="E414" s="68"/>
      <c r="F414" s="68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</row>
    <row r="415" spans="1:18" ht="21">
      <c r="A415" s="178"/>
      <c r="B415" s="69"/>
      <c r="C415" s="196" t="s">
        <v>107</v>
      </c>
      <c r="D415" s="70"/>
      <c r="E415" s="73"/>
      <c r="F415" s="73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</row>
    <row r="416" spans="1:18" ht="21">
      <c r="A416" s="178"/>
      <c r="B416" s="69"/>
      <c r="C416" s="215"/>
      <c r="D416" s="70"/>
      <c r="E416" s="73"/>
      <c r="F416" s="73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</row>
    <row r="417" spans="1:18" ht="21">
      <c r="A417" s="178"/>
      <c r="B417" s="69"/>
      <c r="C417" s="196"/>
      <c r="D417" s="70"/>
      <c r="E417" s="73"/>
      <c r="F417" s="73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</row>
  </sheetData>
  <sheetProtection/>
  <mergeCells count="220">
    <mergeCell ref="A248:A249"/>
    <mergeCell ref="C248:C249"/>
    <mergeCell ref="F248:F249"/>
    <mergeCell ref="S248:S249"/>
    <mergeCell ref="S190:S191"/>
    <mergeCell ref="A262:A263"/>
    <mergeCell ref="C262:C263"/>
    <mergeCell ref="F262:F263"/>
    <mergeCell ref="S262:S263"/>
    <mergeCell ref="G212:I212"/>
    <mergeCell ref="C235:C236"/>
    <mergeCell ref="F235:F236"/>
    <mergeCell ref="S235:S236"/>
    <mergeCell ref="S109:S110"/>
    <mergeCell ref="A135:A136"/>
    <mergeCell ref="C135:C136"/>
    <mergeCell ref="F135:F136"/>
    <mergeCell ref="S135:S136"/>
    <mergeCell ref="A185:R185"/>
    <mergeCell ref="A160:A161"/>
    <mergeCell ref="C160:C161"/>
    <mergeCell ref="F160:F161"/>
    <mergeCell ref="S160:S161"/>
    <mergeCell ref="J395:R395"/>
    <mergeCell ref="A361:R361"/>
    <mergeCell ref="G329:I329"/>
    <mergeCell ref="J329:R329"/>
    <mergeCell ref="A349:A350"/>
    <mergeCell ref="A235:A236"/>
    <mergeCell ref="J366:R366"/>
    <mergeCell ref="A400:R400"/>
    <mergeCell ref="A343:R343"/>
    <mergeCell ref="A344:R344"/>
    <mergeCell ref="G349:I349"/>
    <mergeCell ref="J349:R349"/>
    <mergeCell ref="A390:R390"/>
    <mergeCell ref="A395:A396"/>
    <mergeCell ref="G395:I395"/>
    <mergeCell ref="A384:B384"/>
    <mergeCell ref="G366:I366"/>
    <mergeCell ref="F395:F396"/>
    <mergeCell ref="A388:R388"/>
    <mergeCell ref="A389:R389"/>
    <mergeCell ref="G291:I291"/>
    <mergeCell ref="J291:R291"/>
    <mergeCell ref="A322:R322"/>
    <mergeCell ref="A323:R323"/>
    <mergeCell ref="A309:R309"/>
    <mergeCell ref="C315:C316"/>
    <mergeCell ref="F315:F316"/>
    <mergeCell ref="A311:R311"/>
    <mergeCell ref="A342:R342"/>
    <mergeCell ref="G277:I277"/>
    <mergeCell ref="J277:R277"/>
    <mergeCell ref="A310:R310"/>
    <mergeCell ref="G315:I315"/>
    <mergeCell ref="A291:A292"/>
    <mergeCell ref="F291:F292"/>
    <mergeCell ref="A315:A316"/>
    <mergeCell ref="A284:R284"/>
    <mergeCell ref="A286:R286"/>
    <mergeCell ref="A285:R285"/>
    <mergeCell ref="G262:I262"/>
    <mergeCell ref="J262:R262"/>
    <mergeCell ref="A270:R270"/>
    <mergeCell ref="A271:R271"/>
    <mergeCell ref="A272:R272"/>
    <mergeCell ref="D266:D267"/>
    <mergeCell ref="A243:R243"/>
    <mergeCell ref="A277:A278"/>
    <mergeCell ref="C277:C278"/>
    <mergeCell ref="F277:F278"/>
    <mergeCell ref="C291:C292"/>
    <mergeCell ref="G248:I248"/>
    <mergeCell ref="J248:R248"/>
    <mergeCell ref="A255:R255"/>
    <mergeCell ref="A256:R256"/>
    <mergeCell ref="A257:R257"/>
    <mergeCell ref="A229:R229"/>
    <mergeCell ref="A230:R230"/>
    <mergeCell ref="A212:A213"/>
    <mergeCell ref="C212:C213"/>
    <mergeCell ref="F212:F213"/>
    <mergeCell ref="S291:S292"/>
    <mergeCell ref="G235:I235"/>
    <mergeCell ref="J235:R235"/>
    <mergeCell ref="A241:R241"/>
    <mergeCell ref="A242:R242"/>
    <mergeCell ref="A206:R206"/>
    <mergeCell ref="A207:R207"/>
    <mergeCell ref="A173:A174"/>
    <mergeCell ref="C173:C174"/>
    <mergeCell ref="A168:R168"/>
    <mergeCell ref="S277:S278"/>
    <mergeCell ref="G190:I190"/>
    <mergeCell ref="J190:R190"/>
    <mergeCell ref="J212:R212"/>
    <mergeCell ref="A228:R228"/>
    <mergeCell ref="S212:S213"/>
    <mergeCell ref="A205:R205"/>
    <mergeCell ref="A190:A191"/>
    <mergeCell ref="C190:C191"/>
    <mergeCell ref="F190:F191"/>
    <mergeCell ref="G173:I173"/>
    <mergeCell ref="J173:R173"/>
    <mergeCell ref="A183:R183"/>
    <mergeCell ref="A184:R184"/>
    <mergeCell ref="F173:F174"/>
    <mergeCell ref="A153:R153"/>
    <mergeCell ref="A154:R154"/>
    <mergeCell ref="G135:I135"/>
    <mergeCell ref="J135:R135"/>
    <mergeCell ref="A155:R155"/>
    <mergeCell ref="S173:S174"/>
    <mergeCell ref="G160:I160"/>
    <mergeCell ref="J160:R160"/>
    <mergeCell ref="A166:R166"/>
    <mergeCell ref="A167:R167"/>
    <mergeCell ref="G109:I109"/>
    <mergeCell ref="J109:R109"/>
    <mergeCell ref="A83:R83"/>
    <mergeCell ref="A88:A89"/>
    <mergeCell ref="C88:C89"/>
    <mergeCell ref="F88:F89"/>
    <mergeCell ref="A109:A110"/>
    <mergeCell ref="C109:C110"/>
    <mergeCell ref="F109:F110"/>
    <mergeCell ref="S88:S89"/>
    <mergeCell ref="G88:I88"/>
    <mergeCell ref="J88:R88"/>
    <mergeCell ref="G53:I53"/>
    <mergeCell ref="J53:R53"/>
    <mergeCell ref="A81:R81"/>
    <mergeCell ref="A82:R82"/>
    <mergeCell ref="A65:C65"/>
    <mergeCell ref="A69:R69"/>
    <mergeCell ref="A70:R70"/>
    <mergeCell ref="S38:S39"/>
    <mergeCell ref="A53:A54"/>
    <mergeCell ref="C53:C54"/>
    <mergeCell ref="F53:F54"/>
    <mergeCell ref="S53:S54"/>
    <mergeCell ref="G38:I38"/>
    <mergeCell ref="J38:R38"/>
    <mergeCell ref="A46:R46"/>
    <mergeCell ref="A47:R47"/>
    <mergeCell ref="A48:R48"/>
    <mergeCell ref="S7:S8"/>
    <mergeCell ref="S23:S24"/>
    <mergeCell ref="A23:A24"/>
    <mergeCell ref="C23:C24"/>
    <mergeCell ref="F23:F24"/>
    <mergeCell ref="A2:R2"/>
    <mergeCell ref="A3:R3"/>
    <mergeCell ref="G7:I7"/>
    <mergeCell ref="J7:R7"/>
    <mergeCell ref="G23:I23"/>
    <mergeCell ref="A16:R16"/>
    <mergeCell ref="A17:R17"/>
    <mergeCell ref="A128:R128"/>
    <mergeCell ref="A129:R129"/>
    <mergeCell ref="A38:A39"/>
    <mergeCell ref="C38:C39"/>
    <mergeCell ref="F38:F39"/>
    <mergeCell ref="J23:R23"/>
    <mergeCell ref="A103:R103"/>
    <mergeCell ref="A104:R104"/>
    <mergeCell ref="A130:R130"/>
    <mergeCell ref="A18:R18"/>
    <mergeCell ref="A31:R31"/>
    <mergeCell ref="A1:R1"/>
    <mergeCell ref="A7:A8"/>
    <mergeCell ref="C7:C8"/>
    <mergeCell ref="F7:F8"/>
    <mergeCell ref="A32:R32"/>
    <mergeCell ref="A33:R33"/>
    <mergeCell ref="A102:R102"/>
    <mergeCell ref="S315:S316"/>
    <mergeCell ref="A329:A330"/>
    <mergeCell ref="C329:C330"/>
    <mergeCell ref="F329:F330"/>
    <mergeCell ref="S329:S330"/>
    <mergeCell ref="J315:R315"/>
    <mergeCell ref="A324:R324"/>
    <mergeCell ref="F349:F350"/>
    <mergeCell ref="S349:S350"/>
    <mergeCell ref="A366:A367"/>
    <mergeCell ref="C366:C367"/>
    <mergeCell ref="F366:F367"/>
    <mergeCell ref="S366:S367"/>
    <mergeCell ref="A359:R359"/>
    <mergeCell ref="A360:R360"/>
    <mergeCell ref="C349:C350"/>
    <mergeCell ref="S395:S396"/>
    <mergeCell ref="A401:R401"/>
    <mergeCell ref="A402:R402"/>
    <mergeCell ref="A407:A408"/>
    <mergeCell ref="C407:C408"/>
    <mergeCell ref="F407:F408"/>
    <mergeCell ref="G407:I407"/>
    <mergeCell ref="J407:R407"/>
    <mergeCell ref="S407:S408"/>
    <mergeCell ref="C395:C396"/>
    <mergeCell ref="S147:S148"/>
    <mergeCell ref="A140:R140"/>
    <mergeCell ref="A141:R141"/>
    <mergeCell ref="A142:R142"/>
    <mergeCell ref="A147:A148"/>
    <mergeCell ref="C147:C148"/>
    <mergeCell ref="F147:F148"/>
    <mergeCell ref="G147:I147"/>
    <mergeCell ref="J147:R147"/>
    <mergeCell ref="S77:S78"/>
    <mergeCell ref="A72:R72"/>
    <mergeCell ref="A71:R71"/>
    <mergeCell ref="A77:A78"/>
    <mergeCell ref="C77:C78"/>
    <mergeCell ref="F77:F78"/>
    <mergeCell ref="G77:I77"/>
    <mergeCell ref="J77:R77"/>
  </mergeCells>
  <printOptions/>
  <pageMargins left="0.46" right="0.42" top="0.9448818897637796" bottom="0.42" header="0.7086614173228347" footer="0.42"/>
  <pageSetup firstPageNumber="12" useFirstPageNumber="1" horizontalDpi="600" verticalDpi="600" orientation="landscape" scale="76" r:id="rId2"/>
  <headerFooter>
    <oddHeader>&amp;L&amp;"TH SarabunPSK,ตัวหนา"&amp;16บัญีโครงการพัฒนาท้องถิ่น กิจกรรมและงบประมาณ&amp;R&amp;"TH SarabunPSK,ตัวหนา"&amp;16แบบ ผด.02</oddHeader>
    <oddFooter>&amp;R&amp;"TH SarabunIT๙,ธรรมดา"&amp;14หน้าที่ &amp;P</oddFooter>
  </headerFooter>
  <rowBreaks count="23" manualBreakCount="23">
    <brk id="15" max="18" man="1"/>
    <brk id="30" max="18" man="1"/>
    <brk id="45" max="18" man="1"/>
    <brk id="68" max="18" man="1"/>
    <brk id="80" max="18" man="1"/>
    <brk id="101" max="18" man="1"/>
    <brk id="127" max="18" man="1"/>
    <brk id="139" max="18" man="1"/>
    <brk id="152" max="18" man="1"/>
    <brk id="165" max="18" man="1"/>
    <brk id="182" max="18" man="1"/>
    <brk id="204" max="18" man="1"/>
    <brk id="227" max="18" man="1"/>
    <brk id="240" max="18" man="1"/>
    <brk id="254" max="18" man="1"/>
    <brk id="269" max="18" man="1"/>
    <brk id="283" max="18" man="1"/>
    <brk id="308" max="18" man="1"/>
    <brk id="321" max="18" man="1"/>
    <brk id="341" max="18" man="1"/>
    <brk id="358" max="18" man="1"/>
    <brk id="387" max="18" man="1"/>
    <brk id="39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Layout" zoomScale="93" zoomScaleSheetLayoutView="100" zoomScalePageLayoutView="93" workbookViewId="0" topLeftCell="A43">
      <selection activeCell="G41" sqref="G41"/>
    </sheetView>
  </sheetViews>
  <sheetFormatPr defaultColWidth="9.140625" defaultRowHeight="12.75"/>
  <cols>
    <col min="1" max="1" width="21.7109375" style="194" customWidth="1"/>
    <col min="2" max="2" width="25.421875" style="194" customWidth="1"/>
    <col min="3" max="3" width="17.8515625" style="194" customWidth="1"/>
    <col min="4" max="6" width="14.140625" style="1" customWidth="1"/>
    <col min="7" max="7" width="15.00390625" style="1" customWidth="1"/>
    <col min="8" max="8" width="14.140625" style="194" customWidth="1"/>
    <col min="9" max="16384" width="9.140625" style="1" customWidth="1"/>
  </cols>
  <sheetData>
    <row r="1" spans="1:8" ht="21">
      <c r="A1" s="394" t="s">
        <v>368</v>
      </c>
      <c r="B1" s="394"/>
      <c r="C1" s="394"/>
      <c r="D1" s="394"/>
      <c r="E1" s="394"/>
      <c r="F1" s="394"/>
      <c r="G1" s="394"/>
      <c r="H1" s="394"/>
    </row>
    <row r="2" spans="1:8" ht="21">
      <c r="A2" s="394" t="s">
        <v>369</v>
      </c>
      <c r="B2" s="394"/>
      <c r="C2" s="394"/>
      <c r="D2" s="394"/>
      <c r="E2" s="394"/>
      <c r="F2" s="394"/>
      <c r="G2" s="394"/>
      <c r="H2" s="394"/>
    </row>
    <row r="3" spans="1:8" ht="21">
      <c r="A3" s="394" t="s">
        <v>177</v>
      </c>
      <c r="B3" s="394"/>
      <c r="C3" s="394"/>
      <c r="D3" s="394"/>
      <c r="E3" s="394"/>
      <c r="F3" s="394"/>
      <c r="G3" s="394"/>
      <c r="H3" s="394"/>
    </row>
    <row r="4" spans="1:8" s="227" customFormat="1" ht="88.5" customHeight="1">
      <c r="A4" s="228" t="s">
        <v>38</v>
      </c>
      <c r="B4" s="228" t="s">
        <v>370</v>
      </c>
      <c r="C4" s="228" t="s">
        <v>151</v>
      </c>
      <c r="D4" s="228" t="s">
        <v>371</v>
      </c>
      <c r="E4" s="228" t="s">
        <v>372</v>
      </c>
      <c r="F4" s="228" t="s">
        <v>373</v>
      </c>
      <c r="G4" s="228" t="s">
        <v>374</v>
      </c>
      <c r="H4" s="228" t="s">
        <v>375</v>
      </c>
    </row>
    <row r="5" spans="1:8" ht="42" customHeight="1">
      <c r="A5" s="426" t="s">
        <v>376</v>
      </c>
      <c r="B5" s="428" t="s">
        <v>300</v>
      </c>
      <c r="C5" s="229" t="s">
        <v>545</v>
      </c>
      <c r="D5" s="342">
        <v>21</v>
      </c>
      <c r="E5" s="373">
        <f>D5*100/163</f>
        <v>12.883435582822086</v>
      </c>
      <c r="F5" s="343">
        <v>5021700</v>
      </c>
      <c r="G5" s="379">
        <f>F5*100/153844000</f>
        <v>3.2641506981097734</v>
      </c>
      <c r="H5" s="232" t="s">
        <v>31</v>
      </c>
    </row>
    <row r="6" spans="1:8" ht="39.75" customHeight="1">
      <c r="A6" s="427"/>
      <c r="B6" s="429"/>
      <c r="C6" s="230" t="s">
        <v>377</v>
      </c>
      <c r="D6" s="342">
        <v>5</v>
      </c>
      <c r="E6" s="373">
        <f>D6*100/63</f>
        <v>7.936507936507937</v>
      </c>
      <c r="F6" s="343">
        <v>499700</v>
      </c>
      <c r="G6" s="379">
        <f>F6*100/6621000</f>
        <v>7.547198308412627</v>
      </c>
      <c r="H6" s="232" t="s">
        <v>31</v>
      </c>
    </row>
    <row r="7" spans="1:8" s="346" customFormat="1" ht="21" customHeight="1">
      <c r="A7" s="349" t="s">
        <v>29</v>
      </c>
      <c r="B7" s="349">
        <v>1</v>
      </c>
      <c r="C7" s="350">
        <v>2</v>
      </c>
      <c r="D7" s="347">
        <f>SUM(D5:D6)</f>
        <v>26</v>
      </c>
      <c r="E7" s="374">
        <f>D7*100/226</f>
        <v>11.504424778761061</v>
      </c>
      <c r="F7" s="348">
        <f>SUM(F5:F6)</f>
        <v>5521400</v>
      </c>
      <c r="G7" s="380">
        <f>F7*100/160456000</f>
        <v>3.441067956324475</v>
      </c>
      <c r="H7" s="350" t="s">
        <v>552</v>
      </c>
    </row>
    <row r="8" spans="1:8" ht="56.25">
      <c r="A8" s="229" t="s">
        <v>547</v>
      </c>
      <c r="B8" s="231" t="s">
        <v>396</v>
      </c>
      <c r="C8" s="229" t="s">
        <v>546</v>
      </c>
      <c r="D8" s="342">
        <v>2</v>
      </c>
      <c r="E8" s="373">
        <f>D8*100/3</f>
        <v>66.66666666666667</v>
      </c>
      <c r="F8" s="344">
        <v>250000</v>
      </c>
      <c r="G8" s="379">
        <f>F8*100/300000</f>
        <v>83.33333333333333</v>
      </c>
      <c r="H8" s="229" t="s">
        <v>174</v>
      </c>
    </row>
    <row r="9" spans="1:8" s="353" customFormat="1" ht="21">
      <c r="A9" s="351" t="s">
        <v>29</v>
      </c>
      <c r="B9" s="351">
        <v>1</v>
      </c>
      <c r="C9" s="351">
        <v>1</v>
      </c>
      <c r="D9" s="347">
        <v>2</v>
      </c>
      <c r="E9" s="375">
        <f>D9*100/3</f>
        <v>66.66666666666667</v>
      </c>
      <c r="F9" s="348">
        <v>250000</v>
      </c>
      <c r="G9" s="381">
        <f>F9*100/300000</f>
        <v>83.33333333333333</v>
      </c>
      <c r="H9" s="351" t="s">
        <v>552</v>
      </c>
    </row>
    <row r="10" spans="1:8" ht="85.5" customHeight="1">
      <c r="A10" s="341" t="s">
        <v>548</v>
      </c>
      <c r="B10" s="231" t="s">
        <v>401</v>
      </c>
      <c r="C10" s="230" t="s">
        <v>549</v>
      </c>
      <c r="D10" s="342">
        <v>6</v>
      </c>
      <c r="E10" s="373">
        <f>D10*100/10</f>
        <v>60</v>
      </c>
      <c r="F10" s="343">
        <v>630000</v>
      </c>
      <c r="G10" s="379">
        <f>F10*100/960000</f>
        <v>65.625</v>
      </c>
      <c r="H10" s="229" t="s">
        <v>550</v>
      </c>
    </row>
    <row r="11" spans="1:8" ht="75">
      <c r="A11" s="354"/>
      <c r="B11" s="231" t="s">
        <v>410</v>
      </c>
      <c r="C11" s="229" t="s">
        <v>551</v>
      </c>
      <c r="D11" s="342">
        <v>5</v>
      </c>
      <c r="E11" s="373">
        <f>D11*100/15</f>
        <v>33.333333333333336</v>
      </c>
      <c r="F11" s="343">
        <v>185000</v>
      </c>
      <c r="G11" s="379">
        <f>F11*100/1350000</f>
        <v>13.703703703703704</v>
      </c>
      <c r="H11" s="229" t="s">
        <v>28</v>
      </c>
    </row>
    <row r="12" spans="1:8" ht="21">
      <c r="A12" s="394" t="s">
        <v>368</v>
      </c>
      <c r="B12" s="394"/>
      <c r="C12" s="394"/>
      <c r="D12" s="394"/>
      <c r="E12" s="394"/>
      <c r="F12" s="394"/>
      <c r="G12" s="394"/>
      <c r="H12" s="394"/>
    </row>
    <row r="13" spans="1:8" ht="21">
      <c r="A13" s="394" t="s">
        <v>369</v>
      </c>
      <c r="B13" s="394"/>
      <c r="C13" s="394"/>
      <c r="D13" s="394"/>
      <c r="E13" s="394"/>
      <c r="F13" s="394"/>
      <c r="G13" s="394"/>
      <c r="H13" s="394"/>
    </row>
    <row r="14" spans="1:8" ht="21">
      <c r="A14" s="394" t="s">
        <v>177</v>
      </c>
      <c r="B14" s="394"/>
      <c r="C14" s="394"/>
      <c r="D14" s="394"/>
      <c r="E14" s="394"/>
      <c r="F14" s="394"/>
      <c r="G14" s="394"/>
      <c r="H14" s="394"/>
    </row>
    <row r="15" spans="1:8" s="227" customFormat="1" ht="85.5" customHeight="1">
      <c r="A15" s="228" t="s">
        <v>38</v>
      </c>
      <c r="B15" s="228" t="s">
        <v>370</v>
      </c>
      <c r="C15" s="228" t="s">
        <v>151</v>
      </c>
      <c r="D15" s="228" t="s">
        <v>371</v>
      </c>
      <c r="E15" s="228" t="s">
        <v>372</v>
      </c>
      <c r="F15" s="228" t="s">
        <v>373</v>
      </c>
      <c r="G15" s="228" t="s">
        <v>374</v>
      </c>
      <c r="H15" s="228" t="s">
        <v>375</v>
      </c>
    </row>
    <row r="16" spans="1:8" ht="93.75" customHeight="1">
      <c r="A16" s="425" t="s">
        <v>548</v>
      </c>
      <c r="B16" s="425" t="s">
        <v>416</v>
      </c>
      <c r="C16" s="230" t="s">
        <v>553</v>
      </c>
      <c r="D16" s="342">
        <v>5</v>
      </c>
      <c r="E16" s="373">
        <f>D16*100/10</f>
        <v>50</v>
      </c>
      <c r="F16" s="343">
        <v>200000</v>
      </c>
      <c r="G16" s="379">
        <f>F16*100/550000</f>
        <v>36.36363636363637</v>
      </c>
      <c r="H16" s="339" t="s">
        <v>174</v>
      </c>
    </row>
    <row r="17" spans="1:8" ht="42">
      <c r="A17" s="425"/>
      <c r="B17" s="425"/>
      <c r="C17" s="229" t="s">
        <v>554</v>
      </c>
      <c r="D17" s="342">
        <v>4</v>
      </c>
      <c r="E17" s="373">
        <f>D17*100/4</f>
        <v>100</v>
      </c>
      <c r="F17" s="343">
        <v>130000</v>
      </c>
      <c r="G17" s="379">
        <f>F17*100/140000</f>
        <v>92.85714285714286</v>
      </c>
      <c r="H17" s="339" t="s">
        <v>174</v>
      </c>
    </row>
    <row r="18" spans="1:8" ht="42">
      <c r="A18" s="425"/>
      <c r="B18" s="425"/>
      <c r="C18" s="230" t="s">
        <v>426</v>
      </c>
      <c r="D18" s="342">
        <v>3</v>
      </c>
      <c r="E18" s="373">
        <f>D18*100/3</f>
        <v>100</v>
      </c>
      <c r="F18" s="343">
        <v>15330000</v>
      </c>
      <c r="G18" s="379">
        <f>F18*100/16150000</f>
        <v>94.92260061919505</v>
      </c>
      <c r="H18" s="339" t="s">
        <v>174</v>
      </c>
    </row>
    <row r="19" spans="1:8" ht="63">
      <c r="A19" s="425"/>
      <c r="B19" s="229" t="s">
        <v>430</v>
      </c>
      <c r="C19" s="230" t="s">
        <v>555</v>
      </c>
      <c r="D19" s="342">
        <v>14</v>
      </c>
      <c r="E19" s="373">
        <f>D19*100/17</f>
        <v>82.3529411764706</v>
      </c>
      <c r="F19" s="343">
        <v>2793846</v>
      </c>
      <c r="G19" s="383">
        <f>F19*100/4238000</f>
        <v>65.92369042000944</v>
      </c>
      <c r="H19" s="230" t="s">
        <v>446</v>
      </c>
    </row>
    <row r="20" spans="1:8" s="29" customFormat="1" ht="21">
      <c r="A20" s="350" t="s">
        <v>29</v>
      </c>
      <c r="B20" s="350">
        <v>4</v>
      </c>
      <c r="C20" s="350">
        <v>6</v>
      </c>
      <c r="D20" s="352">
        <f>D19+D18+D17+D16+D11+D10</f>
        <v>37</v>
      </c>
      <c r="E20" s="375">
        <f>D20*100/67</f>
        <v>55.223880597014926</v>
      </c>
      <c r="F20" s="355">
        <f>F19+F18+F17+F16+F11+F10</f>
        <v>19268846</v>
      </c>
      <c r="G20" s="381">
        <f>F20*100/23692000</f>
        <v>81.33060104676684</v>
      </c>
      <c r="H20" s="350" t="s">
        <v>556</v>
      </c>
    </row>
    <row r="21" spans="1:8" ht="21">
      <c r="A21" s="345"/>
      <c r="B21" s="345"/>
      <c r="C21" s="345"/>
      <c r="D21" s="181"/>
      <c r="E21" s="181"/>
      <c r="F21" s="181"/>
      <c r="G21" s="181"/>
      <c r="H21" s="345"/>
    </row>
    <row r="25" spans="1:8" ht="21">
      <c r="A25" s="394" t="s">
        <v>368</v>
      </c>
      <c r="B25" s="394"/>
      <c r="C25" s="394"/>
      <c r="D25" s="394"/>
      <c r="E25" s="394"/>
      <c r="F25" s="394"/>
      <c r="G25" s="394"/>
      <c r="H25" s="394"/>
    </row>
    <row r="26" spans="1:8" ht="21">
      <c r="A26" s="394" t="s">
        <v>369</v>
      </c>
      <c r="B26" s="394"/>
      <c r="C26" s="394"/>
      <c r="D26" s="394"/>
      <c r="E26" s="394"/>
      <c r="F26" s="394"/>
      <c r="G26" s="394"/>
      <c r="H26" s="394"/>
    </row>
    <row r="27" spans="1:8" ht="21">
      <c r="A27" s="394" t="s">
        <v>177</v>
      </c>
      <c r="B27" s="394"/>
      <c r="C27" s="394"/>
      <c r="D27" s="394"/>
      <c r="E27" s="394"/>
      <c r="F27" s="394"/>
      <c r="G27" s="394"/>
      <c r="H27" s="394"/>
    </row>
    <row r="28" spans="1:8" s="227" customFormat="1" ht="83.25" customHeight="1">
      <c r="A28" s="228" t="s">
        <v>38</v>
      </c>
      <c r="B28" s="228" t="s">
        <v>370</v>
      </c>
      <c r="C28" s="228" t="s">
        <v>151</v>
      </c>
      <c r="D28" s="228" t="s">
        <v>371</v>
      </c>
      <c r="E28" s="228" t="s">
        <v>372</v>
      </c>
      <c r="F28" s="228" t="s">
        <v>373</v>
      </c>
      <c r="G28" s="228" t="s">
        <v>374</v>
      </c>
      <c r="H28" s="228" t="s">
        <v>375</v>
      </c>
    </row>
    <row r="29" spans="1:8" ht="93" customHeight="1">
      <c r="A29" s="229" t="s">
        <v>557</v>
      </c>
      <c r="B29" s="229" t="s">
        <v>448</v>
      </c>
      <c r="C29" s="230" t="s">
        <v>558</v>
      </c>
      <c r="D29" s="232">
        <v>3</v>
      </c>
      <c r="E29" s="376">
        <f>D29*100/22</f>
        <v>13.636363636363637</v>
      </c>
      <c r="F29" s="234">
        <v>100000</v>
      </c>
      <c r="G29" s="382">
        <f>F29*100/7030000</f>
        <v>1.422475106685633</v>
      </c>
      <c r="H29" s="232" t="s">
        <v>28</v>
      </c>
    </row>
    <row r="30" spans="1:8" s="353" customFormat="1" ht="20.25" customHeight="1">
      <c r="A30" s="351" t="s">
        <v>29</v>
      </c>
      <c r="B30" s="351">
        <v>1</v>
      </c>
      <c r="C30" s="350">
        <v>1</v>
      </c>
      <c r="D30" s="357">
        <v>3</v>
      </c>
      <c r="E30" s="377">
        <f>D30*100/22</f>
        <v>13.636363636363637</v>
      </c>
      <c r="F30" s="358">
        <v>100000</v>
      </c>
      <c r="G30" s="384">
        <f>F30*100/7030000</f>
        <v>1.422475106685633</v>
      </c>
      <c r="H30" s="350" t="s">
        <v>563</v>
      </c>
    </row>
    <row r="31" spans="1:8" ht="105">
      <c r="A31" s="229" t="s">
        <v>559</v>
      </c>
      <c r="B31" s="229" t="s">
        <v>453</v>
      </c>
      <c r="C31" s="229" t="s">
        <v>560</v>
      </c>
      <c r="D31" s="342">
        <v>7</v>
      </c>
      <c r="E31" s="373">
        <f>D31*100/15</f>
        <v>46.666666666666664</v>
      </c>
      <c r="F31" s="356">
        <v>470000</v>
      </c>
      <c r="G31" s="383">
        <f>F31*100/1780000</f>
        <v>26.40449438202247</v>
      </c>
      <c r="H31" s="230" t="s">
        <v>446</v>
      </c>
    </row>
    <row r="32" spans="1:8" s="353" customFormat="1" ht="21">
      <c r="A32" s="351" t="s">
        <v>29</v>
      </c>
      <c r="B32" s="351">
        <v>1</v>
      </c>
      <c r="C32" s="351">
        <v>1</v>
      </c>
      <c r="D32" s="347">
        <v>7</v>
      </c>
      <c r="E32" s="374">
        <f>D32*100/15</f>
        <v>46.666666666666664</v>
      </c>
      <c r="F32" s="359">
        <f>SUM(F31)</f>
        <v>470000</v>
      </c>
      <c r="G32" s="380">
        <f>F32*100/1780000</f>
        <v>26.40449438202247</v>
      </c>
      <c r="H32" s="350" t="s">
        <v>552</v>
      </c>
    </row>
    <row r="33" spans="1:8" ht="84">
      <c r="A33" s="229" t="s">
        <v>561</v>
      </c>
      <c r="B33" s="229" t="s">
        <v>463</v>
      </c>
      <c r="C33" s="230" t="s">
        <v>562</v>
      </c>
      <c r="D33" s="342">
        <v>1</v>
      </c>
      <c r="E33" s="342">
        <f>D33*100/16</f>
        <v>6.25</v>
      </c>
      <c r="F33" s="343">
        <v>200000</v>
      </c>
      <c r="G33" s="379">
        <f>F33*100/2011000</f>
        <v>9.945300845350571</v>
      </c>
      <c r="H33" s="232" t="s">
        <v>28</v>
      </c>
    </row>
    <row r="34" spans="1:8" s="353" customFormat="1" ht="21">
      <c r="A34" s="350" t="s">
        <v>29</v>
      </c>
      <c r="B34" s="350">
        <v>1</v>
      </c>
      <c r="C34" s="350">
        <v>1</v>
      </c>
      <c r="D34" s="352">
        <v>1</v>
      </c>
      <c r="E34" s="352">
        <f>D34*100/16</f>
        <v>6.25</v>
      </c>
      <c r="F34" s="355">
        <f>SUM(F33)</f>
        <v>200000</v>
      </c>
      <c r="G34" s="381">
        <f>F34*100/2011000</f>
        <v>9.945300845350571</v>
      </c>
      <c r="H34" s="350" t="s">
        <v>563</v>
      </c>
    </row>
    <row r="35" spans="1:8" ht="21">
      <c r="A35" s="394" t="s">
        <v>368</v>
      </c>
      <c r="B35" s="394"/>
      <c r="C35" s="394"/>
      <c r="D35" s="394"/>
      <c r="E35" s="394"/>
      <c r="F35" s="394"/>
      <c r="G35" s="394"/>
      <c r="H35" s="394"/>
    </row>
    <row r="36" spans="1:8" ht="21">
      <c r="A36" s="394" t="s">
        <v>369</v>
      </c>
      <c r="B36" s="394"/>
      <c r="C36" s="394"/>
      <c r="D36" s="394"/>
      <c r="E36" s="394"/>
      <c r="F36" s="394"/>
      <c r="G36" s="394"/>
      <c r="H36" s="394"/>
    </row>
    <row r="37" spans="1:8" ht="21">
      <c r="A37" s="394" t="s">
        <v>177</v>
      </c>
      <c r="B37" s="394"/>
      <c r="C37" s="394"/>
      <c r="D37" s="394"/>
      <c r="E37" s="394"/>
      <c r="F37" s="394"/>
      <c r="G37" s="394"/>
      <c r="H37" s="394"/>
    </row>
    <row r="38" spans="1:8" s="227" customFormat="1" ht="84" customHeight="1">
      <c r="A38" s="228" t="s">
        <v>38</v>
      </c>
      <c r="B38" s="228" t="s">
        <v>370</v>
      </c>
      <c r="C38" s="228" t="s">
        <v>151</v>
      </c>
      <c r="D38" s="228" t="s">
        <v>371</v>
      </c>
      <c r="E38" s="228" t="s">
        <v>372</v>
      </c>
      <c r="F38" s="228" t="s">
        <v>373</v>
      </c>
      <c r="G38" s="228" t="s">
        <v>374</v>
      </c>
      <c r="H38" s="228" t="s">
        <v>375</v>
      </c>
    </row>
    <row r="39" spans="1:8" ht="75">
      <c r="A39" s="229" t="s">
        <v>378</v>
      </c>
      <c r="B39" s="231" t="s">
        <v>379</v>
      </c>
      <c r="C39" s="230" t="s">
        <v>380</v>
      </c>
      <c r="D39" s="232">
        <v>6</v>
      </c>
      <c r="E39" s="376">
        <f>D39*100/21</f>
        <v>28.571428571428573</v>
      </c>
      <c r="F39" s="234">
        <v>338000</v>
      </c>
      <c r="G39" s="382">
        <f>F39*100/1785000</f>
        <v>18.935574229691877</v>
      </c>
      <c r="H39" s="232" t="s">
        <v>28</v>
      </c>
    </row>
    <row r="40" spans="1:8" s="29" customFormat="1" ht="21">
      <c r="A40" s="350" t="s">
        <v>29</v>
      </c>
      <c r="B40" s="350">
        <v>1</v>
      </c>
      <c r="C40" s="350">
        <v>1</v>
      </c>
      <c r="D40" s="352">
        <v>6</v>
      </c>
      <c r="E40" s="375">
        <f>D40*100/21</f>
        <v>28.571428571428573</v>
      </c>
      <c r="F40" s="355">
        <f>SUM(F39)</f>
        <v>338000</v>
      </c>
      <c r="G40" s="381">
        <f>F40*100/1785000</f>
        <v>18.935574229691877</v>
      </c>
      <c r="H40" s="350" t="s">
        <v>563</v>
      </c>
    </row>
    <row r="41" spans="1:8" s="7" customFormat="1" ht="21">
      <c r="A41" s="360" t="s">
        <v>564</v>
      </c>
      <c r="B41" s="360">
        <f>B40+B34+B32+B30+B20+B9+B7</f>
        <v>10</v>
      </c>
      <c r="C41" s="360">
        <f>C40+C34+C32+C30+C20+C9+C7</f>
        <v>13</v>
      </c>
      <c r="D41" s="361">
        <f>D40+D34+D32+D30+D20+D9+D7</f>
        <v>82</v>
      </c>
      <c r="E41" s="378">
        <f>D41*100/370</f>
        <v>22.16216216216216</v>
      </c>
      <c r="F41" s="362">
        <f>F40+F34+F32+F30+F20+F9+F7</f>
        <v>26148246</v>
      </c>
      <c r="G41" s="385">
        <f>F41*100/97063000</f>
        <v>26.939457877873135</v>
      </c>
      <c r="H41" s="360" t="s">
        <v>565</v>
      </c>
    </row>
    <row r="42" spans="1:8" ht="21">
      <c r="A42" s="394" t="s">
        <v>368</v>
      </c>
      <c r="B42" s="394"/>
      <c r="C42" s="394"/>
      <c r="D42" s="394"/>
      <c r="E42" s="394"/>
      <c r="F42" s="394"/>
      <c r="G42" s="394"/>
      <c r="H42" s="394"/>
    </row>
    <row r="43" spans="1:8" ht="21">
      <c r="A43" s="394" t="s">
        <v>369</v>
      </c>
      <c r="B43" s="394"/>
      <c r="C43" s="394"/>
      <c r="D43" s="394"/>
      <c r="E43" s="394"/>
      <c r="F43" s="394"/>
      <c r="G43" s="394"/>
      <c r="H43" s="394"/>
    </row>
    <row r="44" spans="1:8" ht="21">
      <c r="A44" s="394" t="s">
        <v>177</v>
      </c>
      <c r="B44" s="394"/>
      <c r="C44" s="394"/>
      <c r="D44" s="394"/>
      <c r="E44" s="394"/>
      <c r="F44" s="394"/>
      <c r="G44" s="394"/>
      <c r="H44" s="394"/>
    </row>
    <row r="45" spans="1:8" ht="21">
      <c r="A45" s="395" t="s">
        <v>608</v>
      </c>
      <c r="B45" s="395"/>
      <c r="C45" s="395"/>
      <c r="D45" s="395"/>
      <c r="E45" s="395"/>
      <c r="F45" s="395"/>
      <c r="G45" s="395"/>
      <c r="H45" s="395"/>
    </row>
    <row r="46" spans="1:8" s="227" customFormat="1" ht="84" customHeight="1">
      <c r="A46" s="228" t="s">
        <v>38</v>
      </c>
      <c r="B46" s="228" t="s">
        <v>370</v>
      </c>
      <c r="C46" s="228" t="s">
        <v>151</v>
      </c>
      <c r="D46" s="228" t="s">
        <v>371</v>
      </c>
      <c r="E46" s="228" t="s">
        <v>372</v>
      </c>
      <c r="F46" s="228" t="s">
        <v>373</v>
      </c>
      <c r="G46" s="228" t="s">
        <v>374</v>
      </c>
      <c r="H46" s="228" t="s">
        <v>375</v>
      </c>
    </row>
    <row r="47" spans="1:8" ht="47.25">
      <c r="A47" s="222" t="s">
        <v>376</v>
      </c>
      <c r="B47" s="222" t="s">
        <v>300</v>
      </c>
      <c r="C47" s="222" t="s">
        <v>545</v>
      </c>
      <c r="D47" s="342">
        <v>1</v>
      </c>
      <c r="E47" s="373">
        <f>D47*100/1</f>
        <v>100</v>
      </c>
      <c r="F47" s="343">
        <v>500000</v>
      </c>
      <c r="G47" s="379">
        <f>F47*100/500000</f>
        <v>100</v>
      </c>
      <c r="H47" s="232" t="s">
        <v>31</v>
      </c>
    </row>
    <row r="48" spans="1:8" ht="21">
      <c r="A48" s="350" t="s">
        <v>29</v>
      </c>
      <c r="B48" s="350">
        <v>1</v>
      </c>
      <c r="C48" s="350">
        <v>1</v>
      </c>
      <c r="D48" s="352">
        <v>1</v>
      </c>
      <c r="E48" s="375">
        <f>D48*100/21</f>
        <v>4.761904761904762</v>
      </c>
      <c r="F48" s="355">
        <f>SUM(F47)</f>
        <v>500000</v>
      </c>
      <c r="G48" s="381">
        <f>F48*100/500000</f>
        <v>100</v>
      </c>
      <c r="H48" s="350" t="s">
        <v>563</v>
      </c>
    </row>
  </sheetData>
  <sheetProtection/>
  <mergeCells count="20">
    <mergeCell ref="A36:H36"/>
    <mergeCell ref="A37:H37"/>
    <mergeCell ref="A1:H1"/>
    <mergeCell ref="A2:H2"/>
    <mergeCell ref="A3:H3"/>
    <mergeCell ref="A12:H12"/>
    <mergeCell ref="A13:H13"/>
    <mergeCell ref="A14:H14"/>
    <mergeCell ref="A5:A6"/>
    <mergeCell ref="B5:B6"/>
    <mergeCell ref="A42:H42"/>
    <mergeCell ref="A43:H43"/>
    <mergeCell ref="A44:H44"/>
    <mergeCell ref="A45:H45"/>
    <mergeCell ref="B16:B18"/>
    <mergeCell ref="A16:A19"/>
    <mergeCell ref="A25:H25"/>
    <mergeCell ref="A26:H26"/>
    <mergeCell ref="A27:H27"/>
    <mergeCell ref="A35:H35"/>
  </mergeCells>
  <printOptions/>
  <pageMargins left="0.6299212598425197" right="0.2362204724409449" top="0.9055118110236221" bottom="0.5511811023622047" header="0.5511811023622047" footer="0.31496062992125984"/>
  <pageSetup firstPageNumber="8" useFirstPageNumber="1" horizontalDpi="300" verticalDpi="300" orientation="landscape" paperSize="9" r:id="rId1"/>
  <headerFooter>
    <oddHeader>&amp;L&amp;"TH SarabunPSK,ตัวหนา"&amp;16บัญชีสรุปจำนวนโครงการพัฒนาท้องถิ่น กิจกรรมและงบประมาณ&amp;R&amp;"TH SarabunPSK,ตัวหนา"&amp;16แบบ ผด.01</oddHeader>
    <oddFooter>&amp;R&amp;"TH SarabunIT๙,ธรรมดา"&amp;14หน้าที่&amp;P</oddFooter>
  </headerFooter>
  <rowBreaks count="3" manualBreakCount="3">
    <brk id="11" max="7" man="1"/>
    <brk id="24" max="255" man="1"/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21.7109375" style="1" customWidth="1"/>
    <col min="2" max="2" width="25.421875" style="1" customWidth="1"/>
    <col min="3" max="3" width="17.8515625" style="1" customWidth="1"/>
    <col min="4" max="6" width="14.140625" style="1" customWidth="1"/>
    <col min="7" max="7" width="15.00390625" style="1" customWidth="1"/>
    <col min="8" max="8" width="14.140625" style="1" customWidth="1"/>
    <col min="9" max="16384" width="9.140625" style="1" customWidth="1"/>
  </cols>
  <sheetData>
    <row r="1" spans="1:8" ht="21">
      <c r="A1" s="394" t="s">
        <v>368</v>
      </c>
      <c r="B1" s="394"/>
      <c r="C1" s="394"/>
      <c r="D1" s="394"/>
      <c r="E1" s="394"/>
      <c r="F1" s="394"/>
      <c r="G1" s="394"/>
      <c r="H1" s="394"/>
    </row>
    <row r="2" spans="1:8" ht="21">
      <c r="A2" s="394" t="s">
        <v>369</v>
      </c>
      <c r="B2" s="394"/>
      <c r="C2" s="394"/>
      <c r="D2" s="394"/>
      <c r="E2" s="394"/>
      <c r="F2" s="394"/>
      <c r="G2" s="394"/>
      <c r="H2" s="394"/>
    </row>
    <row r="3" spans="1:8" ht="21">
      <c r="A3" s="394" t="s">
        <v>177</v>
      </c>
      <c r="B3" s="394"/>
      <c r="C3" s="394"/>
      <c r="D3" s="394"/>
      <c r="E3" s="394"/>
      <c r="F3" s="394"/>
      <c r="G3" s="394"/>
      <c r="H3" s="394"/>
    </row>
    <row r="4" spans="1:8" s="227" customFormat="1" ht="70.5" customHeight="1">
      <c r="A4" s="228" t="s">
        <v>38</v>
      </c>
      <c r="B4" s="228" t="s">
        <v>370</v>
      </c>
      <c r="C4" s="228" t="s">
        <v>151</v>
      </c>
      <c r="D4" s="228" t="s">
        <v>371</v>
      </c>
      <c r="E4" s="228" t="s">
        <v>372</v>
      </c>
      <c r="F4" s="228" t="s">
        <v>373</v>
      </c>
      <c r="G4" s="228" t="s">
        <v>374</v>
      </c>
      <c r="H4" s="228" t="s">
        <v>375</v>
      </c>
    </row>
    <row r="5" spans="1:8" ht="90" customHeight="1">
      <c r="A5" s="229" t="s">
        <v>376</v>
      </c>
      <c r="B5" s="231" t="s">
        <v>300</v>
      </c>
      <c r="C5" s="230" t="s">
        <v>377</v>
      </c>
      <c r="D5" s="232">
        <v>3</v>
      </c>
      <c r="E5" s="232"/>
      <c r="F5" s="234">
        <v>324700</v>
      </c>
      <c r="G5" s="232"/>
      <c r="H5" s="232" t="s">
        <v>31</v>
      </c>
    </row>
    <row r="6" spans="1:8" ht="21">
      <c r="A6" s="235"/>
      <c r="B6" s="235"/>
      <c r="C6" s="235"/>
      <c r="D6" s="235"/>
      <c r="E6" s="235"/>
      <c r="F6" s="235"/>
      <c r="G6" s="235"/>
      <c r="H6" s="235"/>
    </row>
    <row r="7" spans="1:8" ht="21">
      <c r="A7" s="181"/>
      <c r="B7" s="181"/>
      <c r="C7" s="181"/>
      <c r="D7" s="181"/>
      <c r="E7" s="181"/>
      <c r="F7" s="181"/>
      <c r="G7" s="181"/>
      <c r="H7" s="181"/>
    </row>
    <row r="8" spans="1:8" ht="21">
      <c r="A8" s="181"/>
      <c r="B8" s="181"/>
      <c r="C8" s="181"/>
      <c r="D8" s="181"/>
      <c r="E8" s="181"/>
      <c r="F8" s="181"/>
      <c r="G8" s="181"/>
      <c r="H8" s="181"/>
    </row>
    <row r="9" spans="1:8" ht="21">
      <c r="A9" s="181"/>
      <c r="B9" s="181"/>
      <c r="C9" s="181"/>
      <c r="D9" s="181"/>
      <c r="E9" s="181"/>
      <c r="F9" s="181"/>
      <c r="G9" s="181"/>
      <c r="H9" s="181"/>
    </row>
    <row r="10" spans="1:8" ht="21">
      <c r="A10" s="181"/>
      <c r="B10" s="181"/>
      <c r="C10" s="181"/>
      <c r="D10" s="181"/>
      <c r="E10" s="181"/>
      <c r="F10" s="181"/>
      <c r="G10" s="181"/>
      <c r="H10" s="181"/>
    </row>
    <row r="20" spans="1:8" ht="21">
      <c r="A20" s="394" t="s">
        <v>368</v>
      </c>
      <c r="B20" s="394"/>
      <c r="C20" s="394"/>
      <c r="D20" s="394"/>
      <c r="E20" s="394"/>
      <c r="F20" s="394"/>
      <c r="G20" s="394"/>
      <c r="H20" s="394"/>
    </row>
    <row r="21" spans="1:8" ht="21">
      <c r="A21" s="394" t="s">
        <v>369</v>
      </c>
      <c r="B21" s="394"/>
      <c r="C21" s="394"/>
      <c r="D21" s="394"/>
      <c r="E21" s="394"/>
      <c r="F21" s="394"/>
      <c r="G21" s="394"/>
      <c r="H21" s="394"/>
    </row>
    <row r="22" spans="1:8" ht="21">
      <c r="A22" s="394" t="s">
        <v>177</v>
      </c>
      <c r="B22" s="394"/>
      <c r="C22" s="394"/>
      <c r="D22" s="394"/>
      <c r="E22" s="394"/>
      <c r="F22" s="394"/>
      <c r="G22" s="394"/>
      <c r="H22" s="394"/>
    </row>
    <row r="23" spans="1:8" s="227" customFormat="1" ht="70.5" customHeight="1">
      <c r="A23" s="228" t="s">
        <v>38</v>
      </c>
      <c r="B23" s="228" t="s">
        <v>370</v>
      </c>
      <c r="C23" s="228" t="s">
        <v>151</v>
      </c>
      <c r="D23" s="228" t="s">
        <v>371</v>
      </c>
      <c r="E23" s="228" t="s">
        <v>372</v>
      </c>
      <c r="F23" s="228" t="s">
        <v>373</v>
      </c>
      <c r="G23" s="228" t="s">
        <v>374</v>
      </c>
      <c r="H23" s="228" t="s">
        <v>375</v>
      </c>
    </row>
    <row r="24" spans="1:8" ht="105">
      <c r="A24" s="229" t="s">
        <v>376</v>
      </c>
      <c r="B24" s="231" t="s">
        <v>300</v>
      </c>
      <c r="C24" s="230" t="s">
        <v>377</v>
      </c>
      <c r="D24" s="232">
        <v>2</v>
      </c>
      <c r="E24" s="232"/>
      <c r="F24" s="234">
        <v>175000</v>
      </c>
      <c r="G24" s="232"/>
      <c r="H24" s="232" t="s">
        <v>31</v>
      </c>
    </row>
    <row r="25" spans="1:8" ht="21">
      <c r="A25" s="235"/>
      <c r="B25" s="235"/>
      <c r="C25" s="235"/>
      <c r="D25" s="235"/>
      <c r="E25" s="235"/>
      <c r="F25" s="235"/>
      <c r="G25" s="235"/>
      <c r="H25" s="235"/>
    </row>
    <row r="26" spans="1:8" ht="21">
      <c r="A26" s="181"/>
      <c r="B26" s="181"/>
      <c r="C26" s="181"/>
      <c r="D26" s="181"/>
      <c r="E26" s="181"/>
      <c r="F26" s="181"/>
      <c r="G26" s="181"/>
      <c r="H26" s="181"/>
    </row>
    <row r="27" spans="1:8" ht="21">
      <c r="A27" s="181"/>
      <c r="B27" s="181"/>
      <c r="C27" s="181"/>
      <c r="D27" s="181"/>
      <c r="E27" s="181"/>
      <c r="F27" s="181"/>
      <c r="G27" s="181"/>
      <c r="H27" s="181"/>
    </row>
    <row r="28" spans="1:8" ht="21">
      <c r="A28" s="181"/>
      <c r="B28" s="181"/>
      <c r="C28" s="181"/>
      <c r="D28" s="181"/>
      <c r="E28" s="181"/>
      <c r="F28" s="181"/>
      <c r="G28" s="181"/>
      <c r="H28" s="181"/>
    </row>
    <row r="29" spans="1:8" ht="21">
      <c r="A29" s="181"/>
      <c r="B29" s="181"/>
      <c r="C29" s="181"/>
      <c r="D29" s="181"/>
      <c r="E29" s="181"/>
      <c r="F29" s="181"/>
      <c r="G29" s="181"/>
      <c r="H29" s="181"/>
    </row>
    <row r="38" spans="1:8" ht="21">
      <c r="A38" s="394" t="s">
        <v>368</v>
      </c>
      <c r="B38" s="394"/>
      <c r="C38" s="394"/>
      <c r="D38" s="394"/>
      <c r="E38" s="394"/>
      <c r="F38" s="394"/>
      <c r="G38" s="394"/>
      <c r="H38" s="394"/>
    </row>
    <row r="39" spans="1:8" ht="21">
      <c r="A39" s="394" t="s">
        <v>369</v>
      </c>
      <c r="B39" s="394"/>
      <c r="C39" s="394"/>
      <c r="D39" s="394"/>
      <c r="E39" s="394"/>
      <c r="F39" s="394"/>
      <c r="G39" s="394"/>
      <c r="H39" s="394"/>
    </row>
    <row r="40" spans="1:8" ht="21">
      <c r="A40" s="394" t="s">
        <v>177</v>
      </c>
      <c r="B40" s="394"/>
      <c r="C40" s="394"/>
      <c r="D40" s="394"/>
      <c r="E40" s="394"/>
      <c r="F40" s="394"/>
      <c r="G40" s="394"/>
      <c r="H40" s="394"/>
    </row>
    <row r="41" spans="1:8" s="227" customFormat="1" ht="70.5" customHeight="1">
      <c r="A41" s="228" t="s">
        <v>38</v>
      </c>
      <c r="B41" s="228" t="s">
        <v>370</v>
      </c>
      <c r="C41" s="228" t="s">
        <v>151</v>
      </c>
      <c r="D41" s="228" t="s">
        <v>371</v>
      </c>
      <c r="E41" s="228" t="s">
        <v>372</v>
      </c>
      <c r="F41" s="228" t="s">
        <v>373</v>
      </c>
      <c r="G41" s="228" t="s">
        <v>374</v>
      </c>
      <c r="H41" s="228" t="s">
        <v>375</v>
      </c>
    </row>
    <row r="42" spans="1:8" ht="75">
      <c r="A42" s="229" t="s">
        <v>378</v>
      </c>
      <c r="B42" s="231" t="s">
        <v>379</v>
      </c>
      <c r="C42" s="230" t="s">
        <v>380</v>
      </c>
      <c r="D42" s="232">
        <v>1</v>
      </c>
      <c r="E42" s="232"/>
      <c r="F42" s="234">
        <v>13000</v>
      </c>
      <c r="G42" s="232"/>
      <c r="H42" s="232" t="s">
        <v>28</v>
      </c>
    </row>
    <row r="57" spans="1:8" ht="21">
      <c r="A57" s="394" t="s">
        <v>368</v>
      </c>
      <c r="B57" s="394"/>
      <c r="C57" s="394"/>
      <c r="D57" s="394"/>
      <c r="E57" s="394"/>
      <c r="F57" s="394"/>
      <c r="G57" s="394"/>
      <c r="H57" s="394"/>
    </row>
    <row r="58" spans="1:8" ht="21">
      <c r="A58" s="394" t="s">
        <v>369</v>
      </c>
      <c r="B58" s="394"/>
      <c r="C58" s="394"/>
      <c r="D58" s="394"/>
      <c r="E58" s="394"/>
      <c r="F58" s="394"/>
      <c r="G58" s="394"/>
      <c r="H58" s="394"/>
    </row>
    <row r="59" spans="1:8" ht="21">
      <c r="A59" s="394" t="s">
        <v>177</v>
      </c>
      <c r="B59" s="394"/>
      <c r="C59" s="394"/>
      <c r="D59" s="394"/>
      <c r="E59" s="394"/>
      <c r="F59" s="394"/>
      <c r="G59" s="394"/>
      <c r="H59" s="394"/>
    </row>
    <row r="60" spans="1:8" s="227" customFormat="1" ht="70.5" customHeight="1">
      <c r="A60" s="228" t="s">
        <v>38</v>
      </c>
      <c r="B60" s="228" t="s">
        <v>370</v>
      </c>
      <c r="C60" s="228" t="s">
        <v>151</v>
      </c>
      <c r="D60" s="228" t="s">
        <v>371</v>
      </c>
      <c r="E60" s="228" t="s">
        <v>372</v>
      </c>
      <c r="F60" s="228" t="s">
        <v>373</v>
      </c>
      <c r="G60" s="228" t="s">
        <v>374</v>
      </c>
      <c r="H60" s="228" t="s">
        <v>375</v>
      </c>
    </row>
    <row r="61" spans="1:8" ht="75">
      <c r="A61" s="229" t="s">
        <v>378</v>
      </c>
      <c r="B61" s="231" t="s">
        <v>379</v>
      </c>
      <c r="C61" s="230" t="s">
        <v>380</v>
      </c>
      <c r="D61" s="232">
        <v>1</v>
      </c>
      <c r="E61" s="232"/>
      <c r="F61" s="234">
        <v>15000</v>
      </c>
      <c r="G61" s="232"/>
      <c r="H61" s="232" t="s">
        <v>28</v>
      </c>
    </row>
  </sheetData>
  <sheetProtection/>
  <mergeCells count="12">
    <mergeCell ref="A38:H38"/>
    <mergeCell ref="A39:H39"/>
    <mergeCell ref="A40:H40"/>
    <mergeCell ref="A57:H57"/>
    <mergeCell ref="A58:H58"/>
    <mergeCell ref="A59:H59"/>
    <mergeCell ref="A1:H1"/>
    <mergeCell ref="A2:H2"/>
    <mergeCell ref="A3:H3"/>
    <mergeCell ref="A20:H20"/>
    <mergeCell ref="A21:H21"/>
    <mergeCell ref="A22:H22"/>
  </mergeCells>
  <printOptions/>
  <pageMargins left="0.25" right="0.25" top="0.75" bottom="0.75" header="0.3" footer="0.3"/>
  <pageSetup horizontalDpi="600" verticalDpi="600" orientation="landscape" r:id="rId1"/>
  <headerFooter>
    <oddHeader>&amp;L&amp;"TH SarabunPSK,ตัวหนา"&amp;16บัญชีสรุปจำนวนโครงการพัฒนาท้องถิ่น กิจกรรมและงบประมาณ&amp;R&amp;"TH SarabunPSK,ตัวหนา"&amp;16แบบ ผด.01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55"/>
  <sheetViews>
    <sheetView view="pageLayout" zoomScaleSheetLayoutView="98" workbookViewId="0" topLeftCell="A1">
      <selection activeCell="B7" sqref="B7"/>
    </sheetView>
  </sheetViews>
  <sheetFormatPr defaultColWidth="8.8515625" defaultRowHeight="12.75"/>
  <cols>
    <col min="1" max="1" width="31.140625" style="34" customWidth="1"/>
    <col min="2" max="2" width="24.28125" style="34" customWidth="1"/>
    <col min="3" max="3" width="21.7109375" style="34" customWidth="1"/>
    <col min="4" max="4" width="17.421875" style="140" customWidth="1"/>
    <col min="5" max="5" width="27.00390625" style="34" customWidth="1"/>
    <col min="6" max="6" width="20.57421875" style="34" customWidth="1"/>
    <col min="7" max="16384" width="8.8515625" style="34" customWidth="1"/>
  </cols>
  <sheetData>
    <row r="1" spans="1:18" ht="21">
      <c r="A1" s="430" t="s">
        <v>111</v>
      </c>
      <c r="B1" s="430"/>
      <c r="C1" s="430"/>
      <c r="D1" s="430"/>
      <c r="E1" s="430"/>
      <c r="F1" s="430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1">
      <c r="A2" s="437" t="s">
        <v>150</v>
      </c>
      <c r="B2" s="437"/>
      <c r="C2" s="437"/>
      <c r="D2" s="437"/>
      <c r="E2" s="437"/>
      <c r="F2" s="437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1">
      <c r="A3" s="437" t="s">
        <v>293</v>
      </c>
      <c r="B3" s="437"/>
      <c r="C3" s="437"/>
      <c r="D3" s="437"/>
      <c r="E3" s="437"/>
      <c r="F3" s="437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21">
      <c r="A4" s="85"/>
      <c r="B4" s="85"/>
      <c r="C4" s="85"/>
      <c r="D4" s="86"/>
      <c r="E4" s="85"/>
      <c r="F4" s="85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21">
      <c r="A5" s="431" t="s">
        <v>159</v>
      </c>
      <c r="B5" s="432"/>
      <c r="C5" s="432"/>
      <c r="D5" s="432"/>
      <c r="E5" s="432"/>
      <c r="F5" s="433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ht="21">
      <c r="A6" s="91" t="s">
        <v>151</v>
      </c>
      <c r="B6" s="91" t="s">
        <v>152</v>
      </c>
      <c r="C6" s="91" t="s">
        <v>153</v>
      </c>
      <c r="D6" s="92" t="s">
        <v>154</v>
      </c>
      <c r="E6" s="91" t="s">
        <v>157</v>
      </c>
      <c r="F6" s="91" t="s">
        <v>155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21">
      <c r="A7" s="94"/>
      <c r="B7" s="94"/>
      <c r="C7" s="94" t="s">
        <v>156</v>
      </c>
      <c r="D7" s="95"/>
      <c r="E7" s="94" t="s">
        <v>158</v>
      </c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21">
      <c r="A8" s="98" t="s">
        <v>113</v>
      </c>
      <c r="B8" s="98">
        <v>5</v>
      </c>
      <c r="C8" s="99">
        <f>B8/67*100</f>
        <v>7.462686567164178</v>
      </c>
      <c r="D8" s="100">
        <v>292000</v>
      </c>
      <c r="E8" s="101">
        <f>D8/D76*100</f>
        <v>1.0687182152405805</v>
      </c>
      <c r="F8" s="98" t="s">
        <v>176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ht="21">
      <c r="A9" s="98" t="s">
        <v>29</v>
      </c>
      <c r="B9" s="98">
        <v>5</v>
      </c>
      <c r="C9" s="99">
        <f>SUM(C8)</f>
        <v>7.462686567164178</v>
      </c>
      <c r="D9" s="100">
        <f>SUM(D8)</f>
        <v>292000</v>
      </c>
      <c r="E9" s="103">
        <f>E8</f>
        <v>1.0687182152405805</v>
      </c>
      <c r="F9" s="104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21">
      <c r="A10" s="434"/>
      <c r="B10" s="435"/>
      <c r="C10" s="435"/>
      <c r="D10" s="435"/>
      <c r="E10" s="435"/>
      <c r="F10" s="436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21">
      <c r="A11" s="108"/>
      <c r="B11" s="109"/>
      <c r="C11" s="110"/>
      <c r="D11" s="111"/>
      <c r="E11" s="108"/>
      <c r="F11" s="108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ht="21">
      <c r="A12" s="108"/>
      <c r="B12" s="109"/>
      <c r="C12" s="110"/>
      <c r="D12" s="111"/>
      <c r="E12" s="108"/>
      <c r="F12" s="108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8" ht="21">
      <c r="A13" s="431" t="s">
        <v>161</v>
      </c>
      <c r="B13" s="432"/>
      <c r="C13" s="432"/>
      <c r="D13" s="432"/>
      <c r="E13" s="432"/>
      <c r="F13" s="433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ht="21">
      <c r="A14" s="91" t="s">
        <v>151</v>
      </c>
      <c r="B14" s="91" t="s">
        <v>152</v>
      </c>
      <c r="C14" s="91" t="s">
        <v>153</v>
      </c>
      <c r="D14" s="92" t="s">
        <v>154</v>
      </c>
      <c r="E14" s="91" t="s">
        <v>157</v>
      </c>
      <c r="F14" s="91" t="s">
        <v>155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ht="21">
      <c r="A15" s="94"/>
      <c r="B15" s="94"/>
      <c r="C15" s="94" t="s">
        <v>156</v>
      </c>
      <c r="D15" s="95"/>
      <c r="E15" s="94" t="s">
        <v>158</v>
      </c>
      <c r="F15" s="96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21">
      <c r="A16" s="98" t="s">
        <v>160</v>
      </c>
      <c r="B16" s="98">
        <v>1</v>
      </c>
      <c r="C16" s="99">
        <f>B16/67*100</f>
        <v>1.4925373134328357</v>
      </c>
      <c r="D16" s="100">
        <v>30000</v>
      </c>
      <c r="E16" s="101">
        <f>D16/D76*100</f>
        <v>0.10979981663430621</v>
      </c>
      <c r="F16" s="98" t="s">
        <v>28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ht="21">
      <c r="A17" s="98" t="s">
        <v>29</v>
      </c>
      <c r="B17" s="98">
        <v>1</v>
      </c>
      <c r="C17" s="99">
        <f>SUM(C16)</f>
        <v>1.4925373134328357</v>
      </c>
      <c r="D17" s="100">
        <v>30000</v>
      </c>
      <c r="E17" s="103">
        <f>E16</f>
        <v>0.10979981663430621</v>
      </c>
      <c r="F17" s="104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1:18" ht="21">
      <c r="A18" s="434"/>
      <c r="B18" s="435"/>
      <c r="C18" s="435"/>
      <c r="D18" s="435"/>
      <c r="E18" s="435"/>
      <c r="F18" s="436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21">
      <c r="A19" s="113"/>
      <c r="B19" s="113"/>
      <c r="C19" s="84"/>
      <c r="D19" s="82"/>
      <c r="E19" s="113"/>
      <c r="F19" s="11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1:18" ht="21">
      <c r="A20" s="114"/>
      <c r="B20" s="114"/>
      <c r="C20" s="108"/>
      <c r="D20" s="115"/>
      <c r="E20" s="116"/>
      <c r="F20" s="11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ht="21">
      <c r="A21" s="431" t="s">
        <v>163</v>
      </c>
      <c r="B21" s="432"/>
      <c r="C21" s="432"/>
      <c r="D21" s="432"/>
      <c r="E21" s="432"/>
      <c r="F21" s="433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ht="21">
      <c r="A22" s="91" t="s">
        <v>151</v>
      </c>
      <c r="B22" s="91" t="s">
        <v>152</v>
      </c>
      <c r="C22" s="91" t="s">
        <v>153</v>
      </c>
      <c r="D22" s="92" t="s">
        <v>154</v>
      </c>
      <c r="E22" s="91" t="s">
        <v>157</v>
      </c>
      <c r="F22" s="91" t="s">
        <v>155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18" ht="21">
      <c r="A23" s="94"/>
      <c r="B23" s="94"/>
      <c r="C23" s="94" t="s">
        <v>156</v>
      </c>
      <c r="D23" s="95"/>
      <c r="E23" s="94" t="s">
        <v>158</v>
      </c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ht="21">
      <c r="A24" s="98" t="s">
        <v>162</v>
      </c>
      <c r="B24" s="98">
        <v>13</v>
      </c>
      <c r="C24" s="99">
        <f>B24/67*100</f>
        <v>19.402985074626866</v>
      </c>
      <c r="D24" s="100">
        <v>3333450</v>
      </c>
      <c r="E24" s="101">
        <f>D24/D76*100</f>
        <v>12.200406625320936</v>
      </c>
      <c r="F24" s="98" t="s">
        <v>33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21">
      <c r="A25" s="98" t="s">
        <v>29</v>
      </c>
      <c r="B25" s="98">
        <f>SUM(B24)</f>
        <v>13</v>
      </c>
      <c r="C25" s="99">
        <f>SUM(C24)</f>
        <v>19.402985074626866</v>
      </c>
      <c r="D25" s="100">
        <f>SUM(D24)</f>
        <v>3333450</v>
      </c>
      <c r="E25" s="103">
        <f>E24</f>
        <v>12.200406625320936</v>
      </c>
      <c r="F25" s="104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21">
      <c r="A26" s="434"/>
      <c r="B26" s="435"/>
      <c r="C26" s="435"/>
      <c r="D26" s="435"/>
      <c r="E26" s="435"/>
      <c r="F26" s="436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21">
      <c r="A27" s="108"/>
      <c r="B27" s="109"/>
      <c r="C27" s="110"/>
      <c r="D27" s="111"/>
      <c r="E27" s="108"/>
      <c r="F27" s="108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21">
      <c r="A28" s="430" t="s">
        <v>111</v>
      </c>
      <c r="B28" s="430"/>
      <c r="C28" s="430"/>
      <c r="D28" s="430"/>
      <c r="E28" s="430"/>
      <c r="F28" s="430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21">
      <c r="A29" s="437" t="s">
        <v>150</v>
      </c>
      <c r="B29" s="437"/>
      <c r="C29" s="437"/>
      <c r="D29" s="437"/>
      <c r="E29" s="437"/>
      <c r="F29" s="437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7" ht="20.25">
      <c r="A30" s="437" t="s">
        <v>293</v>
      </c>
      <c r="B30" s="437"/>
      <c r="C30" s="437"/>
      <c r="D30" s="437"/>
      <c r="E30" s="437"/>
      <c r="F30" s="437"/>
      <c r="Q30" s="117" t="s">
        <v>107</v>
      </c>
    </row>
    <row r="31" spans="1:6" ht="20.25">
      <c r="A31" s="85"/>
      <c r="B31" s="85"/>
      <c r="C31" s="85"/>
      <c r="D31" s="86"/>
      <c r="E31" s="85"/>
      <c r="F31" s="85"/>
    </row>
    <row r="32" spans="1:6" ht="20.25">
      <c r="A32" s="431" t="s">
        <v>165</v>
      </c>
      <c r="B32" s="432"/>
      <c r="C32" s="432"/>
      <c r="D32" s="432"/>
      <c r="E32" s="432"/>
      <c r="F32" s="433"/>
    </row>
    <row r="33" spans="1:6" ht="20.25">
      <c r="A33" s="91" t="s">
        <v>151</v>
      </c>
      <c r="B33" s="91" t="s">
        <v>152</v>
      </c>
      <c r="C33" s="91" t="s">
        <v>153</v>
      </c>
      <c r="D33" s="92" t="s">
        <v>154</v>
      </c>
      <c r="E33" s="91" t="s">
        <v>157</v>
      </c>
      <c r="F33" s="91" t="s">
        <v>155</v>
      </c>
    </row>
    <row r="34" spans="1:6" ht="20.25">
      <c r="A34" s="94"/>
      <c r="B34" s="94"/>
      <c r="C34" s="94" t="s">
        <v>156</v>
      </c>
      <c r="D34" s="95"/>
      <c r="E34" s="94" t="s">
        <v>158</v>
      </c>
      <c r="F34" s="96"/>
    </row>
    <row r="35" spans="1:6" ht="21" customHeight="1">
      <c r="A35" s="98" t="s">
        <v>164</v>
      </c>
      <c r="B35" s="98">
        <v>6</v>
      </c>
      <c r="C35" s="99">
        <f>B35/67*100</f>
        <v>8.955223880597014</v>
      </c>
      <c r="D35" s="100">
        <v>485000</v>
      </c>
      <c r="E35" s="101">
        <f>D35/D76*100</f>
        <v>1.7750970355879505</v>
      </c>
      <c r="F35" s="98" t="s">
        <v>173</v>
      </c>
    </row>
    <row r="36" spans="1:6" ht="21" customHeight="1">
      <c r="A36" s="118"/>
      <c r="B36" s="118"/>
      <c r="C36" s="118"/>
      <c r="D36" s="119"/>
      <c r="E36" s="120"/>
      <c r="F36" s="120" t="s">
        <v>174</v>
      </c>
    </row>
    <row r="37" spans="1:6" ht="20.25">
      <c r="A37" s="98" t="s">
        <v>29</v>
      </c>
      <c r="B37" s="98">
        <f>SUM(B35:B36)</f>
        <v>6</v>
      </c>
      <c r="C37" s="99">
        <f>SUM(C35:C36)</f>
        <v>8.955223880597014</v>
      </c>
      <c r="D37" s="121">
        <f>SUM(D35:D36)</f>
        <v>485000</v>
      </c>
      <c r="E37" s="103">
        <f>E35</f>
        <v>1.7750970355879505</v>
      </c>
      <c r="F37" s="104"/>
    </row>
    <row r="38" spans="1:6" ht="20.25">
      <c r="A38" s="122"/>
      <c r="B38" s="123"/>
      <c r="C38" s="123"/>
      <c r="D38" s="124"/>
      <c r="E38" s="123"/>
      <c r="F38" s="125"/>
    </row>
    <row r="39" spans="1:6" ht="20.25">
      <c r="A39" s="108"/>
      <c r="B39" s="109"/>
      <c r="C39" s="110"/>
      <c r="D39" s="111"/>
      <c r="E39" s="108"/>
      <c r="F39" s="108"/>
    </row>
    <row r="40" spans="1:6" ht="20.25">
      <c r="A40" s="108"/>
      <c r="B40" s="109"/>
      <c r="C40" s="110"/>
      <c r="D40" s="111"/>
      <c r="E40" s="108"/>
      <c r="F40" s="108"/>
    </row>
    <row r="41" spans="1:6" ht="20.25">
      <c r="A41" s="88" t="s">
        <v>167</v>
      </c>
      <c r="B41" s="89"/>
      <c r="C41" s="89"/>
      <c r="D41" s="124"/>
      <c r="E41" s="89"/>
      <c r="F41" s="90"/>
    </row>
    <row r="42" spans="1:6" ht="20.25">
      <c r="A42" s="91" t="s">
        <v>151</v>
      </c>
      <c r="B42" s="91" t="s">
        <v>152</v>
      </c>
      <c r="C42" s="91" t="s">
        <v>153</v>
      </c>
      <c r="D42" s="92" t="s">
        <v>154</v>
      </c>
      <c r="E42" s="91" t="s">
        <v>157</v>
      </c>
      <c r="F42" s="91" t="s">
        <v>155</v>
      </c>
    </row>
    <row r="43" spans="1:6" ht="20.25">
      <c r="A43" s="94"/>
      <c r="B43" s="94"/>
      <c r="C43" s="94" t="s">
        <v>156</v>
      </c>
      <c r="D43" s="95"/>
      <c r="E43" s="94" t="s">
        <v>158</v>
      </c>
      <c r="F43" s="96"/>
    </row>
    <row r="44" spans="1:6" ht="20.25">
      <c r="A44" s="98" t="s">
        <v>166</v>
      </c>
      <c r="B44" s="98">
        <v>4</v>
      </c>
      <c r="C44" s="99">
        <f>B44/67*100</f>
        <v>5.970149253731343</v>
      </c>
      <c r="D44" s="100">
        <v>240000</v>
      </c>
      <c r="E44" s="101">
        <f>D44/D76*100</f>
        <v>0.8783985330744497</v>
      </c>
      <c r="F44" s="98" t="s">
        <v>174</v>
      </c>
    </row>
    <row r="45" spans="1:6" ht="20.25">
      <c r="A45" s="126" t="s">
        <v>168</v>
      </c>
      <c r="B45" s="98">
        <v>4</v>
      </c>
      <c r="C45" s="99">
        <f>B45/67*100</f>
        <v>5.970149253731343</v>
      </c>
      <c r="D45" s="100">
        <v>150000</v>
      </c>
      <c r="E45" s="101">
        <f>D45/D76*100</f>
        <v>0.5489990831715311</v>
      </c>
      <c r="F45" s="98" t="s">
        <v>174</v>
      </c>
    </row>
    <row r="46" spans="1:6" ht="20.25">
      <c r="A46" s="127" t="s">
        <v>295</v>
      </c>
      <c r="B46" s="98">
        <v>3</v>
      </c>
      <c r="C46" s="99">
        <f>B46/67*100</f>
        <v>4.477611940298507</v>
      </c>
      <c r="D46" s="100">
        <v>17130000</v>
      </c>
      <c r="E46" s="101">
        <f>D46/D76*100</f>
        <v>62.695695298188845</v>
      </c>
      <c r="F46" s="98" t="s">
        <v>174</v>
      </c>
    </row>
    <row r="47" spans="1:6" ht="20.25">
      <c r="A47" s="98" t="s">
        <v>29</v>
      </c>
      <c r="B47" s="98">
        <f>SUM(B44:B46)</f>
        <v>11</v>
      </c>
      <c r="C47" s="99">
        <f>SUM(C44:C46)</f>
        <v>16.417910447761194</v>
      </c>
      <c r="D47" s="121">
        <f>SUM(D44:D46)</f>
        <v>17520000</v>
      </c>
      <c r="E47" s="103">
        <f>SUM(E44:E46)</f>
        <v>64.12309291443482</v>
      </c>
      <c r="F47" s="104"/>
    </row>
    <row r="48" spans="1:6" ht="20.25">
      <c r="A48" s="105"/>
      <c r="B48" s="106"/>
      <c r="C48" s="106"/>
      <c r="D48" s="124"/>
      <c r="E48" s="106"/>
      <c r="F48" s="107"/>
    </row>
    <row r="49" spans="1:6" ht="20.25">
      <c r="A49" s="128"/>
      <c r="B49" s="128"/>
      <c r="C49" s="128"/>
      <c r="D49" s="82"/>
      <c r="E49" s="128"/>
      <c r="F49" s="128"/>
    </row>
    <row r="50" spans="1:6" ht="20.25">
      <c r="A50" s="430" t="s">
        <v>111</v>
      </c>
      <c r="B50" s="430"/>
      <c r="C50" s="430"/>
      <c r="D50" s="430"/>
      <c r="E50" s="430"/>
      <c r="F50" s="430"/>
    </row>
    <row r="51" spans="1:6" ht="20.25">
      <c r="A51" s="437" t="s">
        <v>150</v>
      </c>
      <c r="B51" s="437"/>
      <c r="C51" s="437"/>
      <c r="D51" s="437"/>
      <c r="E51" s="437"/>
      <c r="F51" s="437"/>
    </row>
    <row r="52" spans="1:6" ht="20.25">
      <c r="A52" s="437" t="s">
        <v>293</v>
      </c>
      <c r="B52" s="437"/>
      <c r="C52" s="437"/>
      <c r="D52" s="437"/>
      <c r="E52" s="437"/>
      <c r="F52" s="437"/>
    </row>
    <row r="53" spans="1:6" ht="20.25">
      <c r="A53" s="85"/>
      <c r="B53" s="85"/>
      <c r="C53" s="85"/>
      <c r="D53" s="86"/>
      <c r="E53" s="85"/>
      <c r="F53" s="85"/>
    </row>
    <row r="54" spans="1:6" ht="20.25">
      <c r="A54" s="88" t="s">
        <v>294</v>
      </c>
      <c r="B54" s="89"/>
      <c r="C54" s="89"/>
      <c r="D54" s="124"/>
      <c r="E54" s="89"/>
      <c r="F54" s="90"/>
    </row>
    <row r="55" spans="1:6" ht="20.25">
      <c r="A55" s="91" t="s">
        <v>151</v>
      </c>
      <c r="B55" s="91" t="s">
        <v>152</v>
      </c>
      <c r="C55" s="91" t="s">
        <v>153</v>
      </c>
      <c r="D55" s="92" t="s">
        <v>154</v>
      </c>
      <c r="E55" s="91" t="s">
        <v>157</v>
      </c>
      <c r="F55" s="91" t="s">
        <v>155</v>
      </c>
    </row>
    <row r="56" spans="1:6" ht="20.25">
      <c r="A56" s="94"/>
      <c r="B56" s="94"/>
      <c r="C56" s="94" t="s">
        <v>156</v>
      </c>
      <c r="D56" s="95"/>
      <c r="E56" s="94" t="s">
        <v>158</v>
      </c>
      <c r="F56" s="96"/>
    </row>
    <row r="57" spans="1:6" ht="20.25">
      <c r="A57" s="98" t="s">
        <v>169</v>
      </c>
      <c r="B57" s="98">
        <v>7</v>
      </c>
      <c r="C57" s="99">
        <f>B57/67*100</f>
        <v>10.44776119402985</v>
      </c>
      <c r="D57" s="100">
        <v>350000</v>
      </c>
      <c r="E57" s="101">
        <f>D57/D76*100</f>
        <v>1.2809978607335726</v>
      </c>
      <c r="F57" s="98" t="s">
        <v>33</v>
      </c>
    </row>
    <row r="58" spans="1:6" ht="20.25">
      <c r="A58" s="120" t="s">
        <v>175</v>
      </c>
      <c r="B58" s="118"/>
      <c r="C58" s="120"/>
      <c r="D58" s="119"/>
      <c r="E58" s="120"/>
      <c r="F58" s="118"/>
    </row>
    <row r="59" spans="1:6" ht="20.25">
      <c r="A59" s="98" t="s">
        <v>29</v>
      </c>
      <c r="B59" s="98">
        <f>SUM(B57:B58)</f>
        <v>7</v>
      </c>
      <c r="C59" s="99">
        <f>SUM(C57:C58)</f>
        <v>10.44776119402985</v>
      </c>
      <c r="D59" s="121">
        <f>SUM(D57:D58)</f>
        <v>350000</v>
      </c>
      <c r="E59" s="103">
        <f>E57</f>
        <v>1.2809978607335726</v>
      </c>
      <c r="F59" s="129"/>
    </row>
    <row r="60" spans="1:6" ht="20.25">
      <c r="A60" s="130"/>
      <c r="B60" s="131"/>
      <c r="C60" s="131"/>
      <c r="D60" s="132"/>
      <c r="E60" s="131"/>
      <c r="F60" s="133"/>
    </row>
    <row r="61" spans="1:6" ht="20.25">
      <c r="A61" s="108"/>
      <c r="B61" s="109"/>
      <c r="C61" s="110"/>
      <c r="D61" s="111"/>
      <c r="E61" s="108"/>
      <c r="F61" s="108"/>
    </row>
    <row r="62" spans="1:6" ht="20.25">
      <c r="A62" s="134"/>
      <c r="B62" s="134"/>
      <c r="C62" s="134"/>
      <c r="D62" s="135"/>
      <c r="E62" s="134"/>
      <c r="F62" s="134"/>
    </row>
    <row r="63" spans="1:6" ht="20.25">
      <c r="A63" s="88" t="s">
        <v>171</v>
      </c>
      <c r="B63" s="89"/>
      <c r="C63" s="89"/>
      <c r="D63" s="124"/>
      <c r="E63" s="89"/>
      <c r="F63" s="90"/>
    </row>
    <row r="64" spans="1:6" ht="20.25">
      <c r="A64" s="91" t="s">
        <v>151</v>
      </c>
      <c r="B64" s="91" t="s">
        <v>152</v>
      </c>
      <c r="C64" s="91" t="s">
        <v>153</v>
      </c>
      <c r="D64" s="92" t="s">
        <v>154</v>
      </c>
      <c r="E64" s="91" t="s">
        <v>157</v>
      </c>
      <c r="F64" s="91" t="s">
        <v>155</v>
      </c>
    </row>
    <row r="65" spans="1:6" ht="20.25">
      <c r="A65" s="94"/>
      <c r="B65" s="94"/>
      <c r="C65" s="94" t="s">
        <v>156</v>
      </c>
      <c r="D65" s="95"/>
      <c r="E65" s="94" t="s">
        <v>158</v>
      </c>
      <c r="F65" s="96"/>
    </row>
    <row r="66" spans="1:6" ht="20.25">
      <c r="A66" s="98" t="s">
        <v>170</v>
      </c>
      <c r="B66" s="98">
        <v>20</v>
      </c>
      <c r="C66" s="99">
        <f>B66/67*100</f>
        <v>29.850746268656714</v>
      </c>
      <c r="D66" s="100">
        <v>5192000</v>
      </c>
      <c r="E66" s="101">
        <f>D66/D76*100</f>
        <v>19.0026882655106</v>
      </c>
      <c r="F66" s="98" t="s">
        <v>31</v>
      </c>
    </row>
    <row r="67" spans="1:6" ht="20.25">
      <c r="A67" s="98" t="s">
        <v>29</v>
      </c>
      <c r="B67" s="98">
        <f>SUM(B66)</f>
        <v>20</v>
      </c>
      <c r="C67" s="99">
        <f>SUM(C66)</f>
        <v>29.850746268656714</v>
      </c>
      <c r="D67" s="100">
        <f>SUM(D66)</f>
        <v>5192000</v>
      </c>
      <c r="E67" s="103">
        <f>E66</f>
        <v>19.0026882655106</v>
      </c>
      <c r="F67" s="104"/>
    </row>
    <row r="68" spans="1:6" ht="20.25">
      <c r="A68" s="105"/>
      <c r="B68" s="106"/>
      <c r="C68" s="106"/>
      <c r="D68" s="124"/>
      <c r="E68" s="106"/>
      <c r="F68" s="107"/>
    </row>
    <row r="69" spans="1:6" ht="20.25">
      <c r="A69" s="114"/>
      <c r="B69" s="114"/>
      <c r="C69" s="108"/>
      <c r="D69" s="115"/>
      <c r="E69" s="116"/>
      <c r="F69" s="116"/>
    </row>
    <row r="70" spans="1:6" ht="20.25">
      <c r="A70" s="134"/>
      <c r="B70" s="134"/>
      <c r="C70" s="134"/>
      <c r="D70" s="135"/>
      <c r="E70" s="134"/>
      <c r="F70" s="134"/>
    </row>
    <row r="71" spans="1:6" ht="20.25">
      <c r="A71" s="88" t="s">
        <v>292</v>
      </c>
      <c r="B71" s="89"/>
      <c r="C71" s="89"/>
      <c r="D71" s="124"/>
      <c r="E71" s="89"/>
      <c r="F71" s="90"/>
    </row>
    <row r="72" spans="1:6" ht="20.25">
      <c r="A72" s="91" t="s">
        <v>151</v>
      </c>
      <c r="B72" s="91" t="s">
        <v>152</v>
      </c>
      <c r="C72" s="91" t="s">
        <v>153</v>
      </c>
      <c r="D72" s="92" t="s">
        <v>154</v>
      </c>
      <c r="E72" s="91" t="s">
        <v>157</v>
      </c>
      <c r="F72" s="91" t="s">
        <v>155</v>
      </c>
    </row>
    <row r="73" spans="1:6" ht="20.25">
      <c r="A73" s="94"/>
      <c r="B73" s="94"/>
      <c r="C73" s="94" t="s">
        <v>156</v>
      </c>
      <c r="D73" s="95"/>
      <c r="E73" s="94" t="s">
        <v>158</v>
      </c>
      <c r="F73" s="96"/>
    </row>
    <row r="74" spans="1:6" ht="20.25">
      <c r="A74" s="98" t="s">
        <v>172</v>
      </c>
      <c r="B74" s="98">
        <v>4</v>
      </c>
      <c r="C74" s="99">
        <f>B74/67*100</f>
        <v>5.970149253731343</v>
      </c>
      <c r="D74" s="100">
        <v>120000</v>
      </c>
      <c r="E74" s="101">
        <f>D74/D76*100</f>
        <v>0.43919926653722485</v>
      </c>
      <c r="F74" s="98" t="s">
        <v>28</v>
      </c>
    </row>
    <row r="75" spans="1:6" ht="20.25">
      <c r="A75" s="98" t="s">
        <v>29</v>
      </c>
      <c r="B75" s="98">
        <f>SUM(B74)</f>
        <v>4</v>
      </c>
      <c r="C75" s="99">
        <f>SUM(C74)</f>
        <v>5.970149253731343</v>
      </c>
      <c r="D75" s="121">
        <f>SUM(D74)</f>
        <v>120000</v>
      </c>
      <c r="E75" s="103">
        <f>E74</f>
        <v>0.43919926653722485</v>
      </c>
      <c r="F75" s="104"/>
    </row>
    <row r="76" spans="1:6" ht="20.25">
      <c r="A76" s="136" t="s">
        <v>32</v>
      </c>
      <c r="B76" s="136">
        <f>B9+B17+B25+B37+B47+B59+B67+B75</f>
        <v>67</v>
      </c>
      <c r="C76" s="136">
        <f>C9+C17+C25+C37+C47+C59+C67+C75</f>
        <v>99.99999999999997</v>
      </c>
      <c r="D76" s="137">
        <f>D9+D17+D25+D37+D47+D59+D67+D75</f>
        <v>27322450</v>
      </c>
      <c r="E76" s="137">
        <f>E9+E17+E25+E37+E47+E59+E67+E75</f>
        <v>100</v>
      </c>
      <c r="F76" s="118"/>
    </row>
    <row r="77" spans="1:6" ht="20.25">
      <c r="A77" s="134"/>
      <c r="B77" s="134"/>
      <c r="C77" s="134"/>
      <c r="D77" s="135"/>
      <c r="E77" s="134"/>
      <c r="F77" s="134"/>
    </row>
    <row r="78" spans="1:6" ht="20.25">
      <c r="A78" s="430" t="s">
        <v>111</v>
      </c>
      <c r="B78" s="430"/>
      <c r="C78" s="430"/>
      <c r="D78" s="430"/>
      <c r="E78" s="430"/>
      <c r="F78" s="430"/>
    </row>
    <row r="79" spans="1:6" ht="20.25">
      <c r="A79" s="437" t="s">
        <v>150</v>
      </c>
      <c r="B79" s="437"/>
      <c r="C79" s="437"/>
      <c r="D79" s="437"/>
      <c r="E79" s="437"/>
      <c r="F79" s="437"/>
    </row>
    <row r="80" spans="1:6" ht="20.25">
      <c r="A80" s="437" t="s">
        <v>293</v>
      </c>
      <c r="B80" s="437"/>
      <c r="C80" s="437"/>
      <c r="D80" s="437"/>
      <c r="E80" s="437"/>
      <c r="F80" s="437"/>
    </row>
    <row r="81" spans="1:6" ht="20.25">
      <c r="A81" s="85"/>
      <c r="B81" s="85"/>
      <c r="C81" s="85"/>
      <c r="D81" s="86"/>
      <c r="E81" s="85"/>
      <c r="F81" s="85"/>
    </row>
    <row r="82" spans="1:6" ht="20.25">
      <c r="A82" s="88" t="s">
        <v>178</v>
      </c>
      <c r="B82" s="89"/>
      <c r="C82" s="89"/>
      <c r="D82" s="124"/>
      <c r="E82" s="89"/>
      <c r="F82" s="90"/>
    </row>
    <row r="83" spans="1:6" ht="20.25">
      <c r="A83" s="91" t="s">
        <v>151</v>
      </c>
      <c r="B83" s="91" t="s">
        <v>152</v>
      </c>
      <c r="C83" s="91" t="s">
        <v>153</v>
      </c>
      <c r="D83" s="92" t="s">
        <v>154</v>
      </c>
      <c r="E83" s="91" t="s">
        <v>157</v>
      </c>
      <c r="F83" s="91" t="s">
        <v>155</v>
      </c>
    </row>
    <row r="84" spans="1:6" ht="20.25">
      <c r="A84" s="94"/>
      <c r="B84" s="94"/>
      <c r="C84" s="94" t="s">
        <v>156</v>
      </c>
      <c r="D84" s="95"/>
      <c r="E84" s="94" t="s">
        <v>158</v>
      </c>
      <c r="F84" s="96"/>
    </row>
    <row r="85" spans="1:6" ht="20.25">
      <c r="A85" s="98" t="s">
        <v>113</v>
      </c>
      <c r="B85" s="98">
        <v>8</v>
      </c>
      <c r="C85" s="120">
        <f>B85/10*100</f>
        <v>80</v>
      </c>
      <c r="D85" s="100">
        <v>119200</v>
      </c>
      <c r="E85" s="143">
        <f>D85/D95*100</f>
        <v>87.90560471976401</v>
      </c>
      <c r="F85" s="98" t="s">
        <v>176</v>
      </c>
    </row>
    <row r="86" spans="1:6" ht="20.25">
      <c r="A86" s="98" t="s">
        <v>29</v>
      </c>
      <c r="B86" s="98">
        <f>B85</f>
        <v>8</v>
      </c>
      <c r="C86" s="98">
        <f>C85</f>
        <v>80</v>
      </c>
      <c r="D86" s="141">
        <f>D85</f>
        <v>119200</v>
      </c>
      <c r="E86" s="103">
        <f>E85</f>
        <v>87.90560471976401</v>
      </c>
      <c r="F86" s="129"/>
    </row>
    <row r="87" spans="1:6" ht="20.25">
      <c r="A87" s="130"/>
      <c r="B87" s="131"/>
      <c r="C87" s="131"/>
      <c r="D87" s="132"/>
      <c r="E87" s="131"/>
      <c r="F87" s="133"/>
    </row>
    <row r="88" spans="1:6" ht="20.25">
      <c r="A88" s="134"/>
      <c r="B88" s="134"/>
      <c r="C88" s="134"/>
      <c r="D88" s="135"/>
      <c r="E88" s="134"/>
      <c r="F88" s="134"/>
    </row>
    <row r="89" spans="1:6" ht="20.25">
      <c r="A89" s="134"/>
      <c r="B89" s="134"/>
      <c r="C89" s="134"/>
      <c r="D89" s="135"/>
      <c r="E89" s="134"/>
      <c r="F89" s="134"/>
    </row>
    <row r="90" spans="1:6" ht="20.25">
      <c r="A90" s="88" t="s">
        <v>178</v>
      </c>
      <c r="B90" s="89"/>
      <c r="C90" s="89"/>
      <c r="D90" s="124"/>
      <c r="E90" s="89"/>
      <c r="F90" s="90"/>
    </row>
    <row r="91" spans="1:6" ht="20.25">
      <c r="A91" s="91" t="s">
        <v>151</v>
      </c>
      <c r="B91" s="91" t="s">
        <v>152</v>
      </c>
      <c r="C91" s="91" t="s">
        <v>153</v>
      </c>
      <c r="D91" s="92" t="s">
        <v>154</v>
      </c>
      <c r="E91" s="91" t="s">
        <v>157</v>
      </c>
      <c r="F91" s="91" t="s">
        <v>155</v>
      </c>
    </row>
    <row r="92" spans="1:6" ht="20.25">
      <c r="A92" s="94"/>
      <c r="B92" s="94"/>
      <c r="C92" s="94" t="s">
        <v>156</v>
      </c>
      <c r="D92" s="95"/>
      <c r="E92" s="94" t="s">
        <v>158</v>
      </c>
      <c r="F92" s="96"/>
    </row>
    <row r="93" spans="1:6" ht="20.25">
      <c r="A93" s="98" t="s">
        <v>179</v>
      </c>
      <c r="B93" s="98">
        <v>2</v>
      </c>
      <c r="C93" s="120">
        <f>B93/10*100</f>
        <v>20</v>
      </c>
      <c r="D93" s="100">
        <v>16400</v>
      </c>
      <c r="E93" s="143">
        <f>D93/D95*100</f>
        <v>12.094395280235988</v>
      </c>
      <c r="F93" s="98" t="s">
        <v>174</v>
      </c>
    </row>
    <row r="94" spans="1:6" ht="20.25">
      <c r="A94" s="98" t="s">
        <v>29</v>
      </c>
      <c r="B94" s="98">
        <f>B93</f>
        <v>2</v>
      </c>
      <c r="C94" s="98">
        <f>C93</f>
        <v>20</v>
      </c>
      <c r="D94" s="141">
        <f>D93</f>
        <v>16400</v>
      </c>
      <c r="E94" s="103">
        <f>E93</f>
        <v>12.094395280235988</v>
      </c>
      <c r="F94" s="129"/>
    </row>
    <row r="95" spans="1:6" ht="20.25">
      <c r="A95" s="71" t="s">
        <v>32</v>
      </c>
      <c r="B95" s="71">
        <f>B86+B94</f>
        <v>10</v>
      </c>
      <c r="C95" s="71">
        <f>C86+C94</f>
        <v>100</v>
      </c>
      <c r="D95" s="142">
        <f>D86+D94</f>
        <v>135600</v>
      </c>
      <c r="E95" s="144">
        <f>E86+E94</f>
        <v>100</v>
      </c>
      <c r="F95" s="71"/>
    </row>
    <row r="96" spans="1:6" ht="20.25">
      <c r="A96" s="134"/>
      <c r="B96" s="134"/>
      <c r="C96" s="134"/>
      <c r="D96" s="135"/>
      <c r="E96" s="134"/>
      <c r="F96" s="134"/>
    </row>
    <row r="97" spans="1:6" ht="20.25">
      <c r="A97" s="134"/>
      <c r="B97" s="134"/>
      <c r="C97" s="134"/>
      <c r="D97" s="135"/>
      <c r="E97" s="134"/>
      <c r="F97" s="134"/>
    </row>
    <row r="98" spans="1:6" ht="20.25">
      <c r="A98" s="134"/>
      <c r="B98" s="134"/>
      <c r="C98" s="134"/>
      <c r="D98" s="135"/>
      <c r="E98" s="134"/>
      <c r="F98" s="134"/>
    </row>
    <row r="99" spans="1:6" ht="20.25">
      <c r="A99" s="134"/>
      <c r="B99" s="134"/>
      <c r="C99" s="134"/>
      <c r="D99" s="135"/>
      <c r="E99" s="134"/>
      <c r="F99" s="134"/>
    </row>
    <row r="100" spans="1:6" ht="20.25">
      <c r="A100" s="134"/>
      <c r="B100" s="134"/>
      <c r="C100" s="134"/>
      <c r="D100" s="135"/>
      <c r="E100" s="134"/>
      <c r="F100" s="134"/>
    </row>
    <row r="101" spans="1:6" ht="20.25">
      <c r="A101" s="134"/>
      <c r="B101" s="134"/>
      <c r="C101" s="134"/>
      <c r="D101" s="135"/>
      <c r="E101" s="134"/>
      <c r="F101" s="134"/>
    </row>
    <row r="102" spans="1:6" ht="20.25">
      <c r="A102" s="134"/>
      <c r="B102" s="134"/>
      <c r="C102" s="134"/>
      <c r="D102" s="135"/>
      <c r="E102" s="134"/>
      <c r="F102" s="134"/>
    </row>
    <row r="103" spans="1:6" ht="20.25">
      <c r="A103" s="134"/>
      <c r="B103" s="134"/>
      <c r="C103" s="134"/>
      <c r="D103" s="135"/>
      <c r="E103" s="134"/>
      <c r="F103" s="134"/>
    </row>
    <row r="104" spans="1:6" ht="20.25">
      <c r="A104" s="134"/>
      <c r="B104" s="134"/>
      <c r="C104" s="134"/>
      <c r="D104" s="135"/>
      <c r="E104" s="134"/>
      <c r="F104" s="134"/>
    </row>
    <row r="105" spans="1:6" ht="20.25">
      <c r="A105" s="134"/>
      <c r="B105" s="134"/>
      <c r="C105" s="134"/>
      <c r="D105" s="135"/>
      <c r="E105" s="134"/>
      <c r="F105" s="134"/>
    </row>
    <row r="106" spans="1:6" ht="20.25">
      <c r="A106" s="134"/>
      <c r="B106" s="134"/>
      <c r="C106" s="134"/>
      <c r="D106" s="135"/>
      <c r="E106" s="134"/>
      <c r="F106" s="134"/>
    </row>
    <row r="107" spans="1:6" ht="20.25">
      <c r="A107" s="134"/>
      <c r="B107" s="134"/>
      <c r="C107" s="134"/>
      <c r="D107" s="135"/>
      <c r="E107" s="134"/>
      <c r="F107" s="134"/>
    </row>
    <row r="108" spans="1:6" ht="20.25">
      <c r="A108" s="134"/>
      <c r="B108" s="134"/>
      <c r="C108" s="134"/>
      <c r="D108" s="135"/>
      <c r="E108" s="134"/>
      <c r="F108" s="134"/>
    </row>
    <row r="109" spans="1:6" ht="20.25">
      <c r="A109" s="134"/>
      <c r="B109" s="134"/>
      <c r="C109" s="134"/>
      <c r="D109" s="135"/>
      <c r="E109" s="134"/>
      <c r="F109" s="134"/>
    </row>
    <row r="110" spans="1:6" ht="20.25">
      <c r="A110" s="134"/>
      <c r="B110" s="134"/>
      <c r="C110" s="134"/>
      <c r="D110" s="135"/>
      <c r="E110" s="134"/>
      <c r="F110" s="134"/>
    </row>
    <row r="111" spans="1:6" ht="20.25">
      <c r="A111" s="134"/>
      <c r="B111" s="134"/>
      <c r="C111" s="134"/>
      <c r="D111" s="135"/>
      <c r="E111" s="134"/>
      <c r="F111" s="134"/>
    </row>
    <row r="112" spans="1:6" ht="20.25">
      <c r="A112" s="134"/>
      <c r="B112" s="134"/>
      <c r="C112" s="134"/>
      <c r="D112" s="135"/>
      <c r="E112" s="134"/>
      <c r="F112" s="134"/>
    </row>
    <row r="113" spans="1:6" ht="20.25">
      <c r="A113" s="134"/>
      <c r="B113" s="134"/>
      <c r="C113" s="134"/>
      <c r="D113" s="135"/>
      <c r="E113" s="134"/>
      <c r="F113" s="134"/>
    </row>
    <row r="114" spans="1:6" ht="20.25">
      <c r="A114" s="134"/>
      <c r="B114" s="134"/>
      <c r="C114" s="134"/>
      <c r="D114" s="135"/>
      <c r="E114" s="134"/>
      <c r="F114" s="134"/>
    </row>
    <row r="115" spans="1:6" ht="20.25">
      <c r="A115" s="134"/>
      <c r="B115" s="134"/>
      <c r="C115" s="134"/>
      <c r="D115" s="135"/>
      <c r="E115" s="134"/>
      <c r="F115" s="134"/>
    </row>
    <row r="116" spans="1:6" ht="20.25">
      <c r="A116" s="134"/>
      <c r="B116" s="134"/>
      <c r="C116" s="134"/>
      <c r="D116" s="135"/>
      <c r="E116" s="134"/>
      <c r="F116" s="134"/>
    </row>
    <row r="117" spans="1:6" ht="20.25">
      <c r="A117" s="134"/>
      <c r="B117" s="134"/>
      <c r="C117" s="134"/>
      <c r="D117" s="135"/>
      <c r="E117" s="134"/>
      <c r="F117" s="134"/>
    </row>
    <row r="118" spans="1:6" ht="20.25">
      <c r="A118" s="134"/>
      <c r="B118" s="134"/>
      <c r="C118" s="134"/>
      <c r="D118" s="135"/>
      <c r="E118" s="134"/>
      <c r="F118" s="134"/>
    </row>
    <row r="119" spans="1:6" ht="20.25">
      <c r="A119" s="134"/>
      <c r="B119" s="134"/>
      <c r="C119" s="134"/>
      <c r="D119" s="135"/>
      <c r="E119" s="134"/>
      <c r="F119" s="134"/>
    </row>
    <row r="120" spans="1:6" ht="20.25">
      <c r="A120" s="134"/>
      <c r="B120" s="134"/>
      <c r="C120" s="134"/>
      <c r="D120" s="135"/>
      <c r="E120" s="134"/>
      <c r="F120" s="134"/>
    </row>
    <row r="121" spans="1:6" ht="20.25">
      <c r="A121" s="134"/>
      <c r="B121" s="134"/>
      <c r="C121" s="134"/>
      <c r="D121" s="135"/>
      <c r="E121" s="134"/>
      <c r="F121" s="134"/>
    </row>
    <row r="122" spans="1:6" ht="20.25">
      <c r="A122" s="134"/>
      <c r="B122" s="134"/>
      <c r="C122" s="134"/>
      <c r="D122" s="135"/>
      <c r="E122" s="134"/>
      <c r="F122" s="134"/>
    </row>
    <row r="123" spans="1:6" ht="20.25">
      <c r="A123" s="134"/>
      <c r="B123" s="134"/>
      <c r="C123" s="134"/>
      <c r="D123" s="135"/>
      <c r="E123" s="134"/>
      <c r="F123" s="134"/>
    </row>
    <row r="124" spans="1:6" ht="20.25">
      <c r="A124" s="134"/>
      <c r="B124" s="134"/>
      <c r="C124" s="134"/>
      <c r="D124" s="135"/>
      <c r="E124" s="134"/>
      <c r="F124" s="134"/>
    </row>
    <row r="125" spans="1:6" ht="20.25">
      <c r="A125" s="134"/>
      <c r="B125" s="134"/>
      <c r="C125" s="134"/>
      <c r="D125" s="135"/>
      <c r="E125" s="134"/>
      <c r="F125" s="134"/>
    </row>
    <row r="126" spans="1:6" ht="12.75">
      <c r="A126" s="138"/>
      <c r="B126" s="138"/>
      <c r="C126" s="138"/>
      <c r="D126" s="139"/>
      <c r="E126" s="138"/>
      <c r="F126" s="138"/>
    </row>
    <row r="127" spans="1:6" ht="12.75">
      <c r="A127" s="138"/>
      <c r="B127" s="138"/>
      <c r="C127" s="138"/>
      <c r="D127" s="139"/>
      <c r="E127" s="138"/>
      <c r="F127" s="138"/>
    </row>
    <row r="128" spans="1:6" ht="12.75">
      <c r="A128" s="138"/>
      <c r="B128" s="138"/>
      <c r="C128" s="138"/>
      <c r="D128" s="139"/>
      <c r="E128" s="138"/>
      <c r="F128" s="138"/>
    </row>
    <row r="129" spans="1:6" ht="12.75">
      <c r="A129" s="138"/>
      <c r="B129" s="138"/>
      <c r="C129" s="138"/>
      <c r="D129" s="139"/>
      <c r="E129" s="138"/>
      <c r="F129" s="138"/>
    </row>
    <row r="130" spans="1:6" ht="12.75">
      <c r="A130" s="138"/>
      <c r="B130" s="138"/>
      <c r="C130" s="138"/>
      <c r="D130" s="139"/>
      <c r="E130" s="138"/>
      <c r="F130" s="138"/>
    </row>
    <row r="131" spans="1:6" ht="12.75">
      <c r="A131" s="138"/>
      <c r="B131" s="138"/>
      <c r="C131" s="138"/>
      <c r="D131" s="139"/>
      <c r="E131" s="138"/>
      <c r="F131" s="138"/>
    </row>
    <row r="132" spans="1:6" ht="12.75">
      <c r="A132" s="138"/>
      <c r="B132" s="138"/>
      <c r="C132" s="138"/>
      <c r="D132" s="139"/>
      <c r="E132" s="138"/>
      <c r="F132" s="138"/>
    </row>
    <row r="133" spans="1:6" ht="12.75">
      <c r="A133" s="138"/>
      <c r="B133" s="138"/>
      <c r="C133" s="138"/>
      <c r="D133" s="139"/>
      <c r="E133" s="138"/>
      <c r="F133" s="138"/>
    </row>
    <row r="134" spans="1:6" ht="12.75">
      <c r="A134" s="138"/>
      <c r="B134" s="138"/>
      <c r="C134" s="138"/>
      <c r="D134" s="139"/>
      <c r="E134" s="138"/>
      <c r="F134" s="138"/>
    </row>
    <row r="135" spans="1:6" ht="12.75">
      <c r="A135" s="138"/>
      <c r="B135" s="138"/>
      <c r="C135" s="138"/>
      <c r="D135" s="139"/>
      <c r="E135" s="138"/>
      <c r="F135" s="138"/>
    </row>
    <row r="136" spans="1:6" ht="12.75">
      <c r="A136" s="138"/>
      <c r="B136" s="138"/>
      <c r="C136" s="138"/>
      <c r="D136" s="139"/>
      <c r="E136" s="138"/>
      <c r="F136" s="138"/>
    </row>
    <row r="137" spans="1:6" ht="12.75">
      <c r="A137" s="138"/>
      <c r="B137" s="138"/>
      <c r="C137" s="138"/>
      <c r="D137" s="139"/>
      <c r="E137" s="138"/>
      <c r="F137" s="138"/>
    </row>
    <row r="138" spans="1:6" ht="12.75">
      <c r="A138" s="138"/>
      <c r="B138" s="138"/>
      <c r="C138" s="138"/>
      <c r="D138" s="139"/>
      <c r="E138" s="138"/>
      <c r="F138" s="138"/>
    </row>
    <row r="139" spans="1:6" ht="12.75">
      <c r="A139" s="138"/>
      <c r="B139" s="138"/>
      <c r="C139" s="138"/>
      <c r="D139" s="139"/>
      <c r="E139" s="138"/>
      <c r="F139" s="138"/>
    </row>
    <row r="140" spans="1:6" ht="12.75">
      <c r="A140" s="138"/>
      <c r="B140" s="138"/>
      <c r="C140" s="138"/>
      <c r="D140" s="139"/>
      <c r="E140" s="138"/>
      <c r="F140" s="138"/>
    </row>
    <row r="141" spans="1:6" ht="12.75">
      <c r="A141" s="138"/>
      <c r="B141" s="138"/>
      <c r="C141" s="138"/>
      <c r="D141" s="139"/>
      <c r="E141" s="138"/>
      <c r="F141" s="138"/>
    </row>
    <row r="142" spans="1:6" ht="12.75">
      <c r="A142" s="138"/>
      <c r="B142" s="138"/>
      <c r="C142" s="138"/>
      <c r="D142" s="139"/>
      <c r="E142" s="138"/>
      <c r="F142" s="138"/>
    </row>
    <row r="143" spans="1:6" ht="12.75">
      <c r="A143" s="138"/>
      <c r="B143" s="138"/>
      <c r="C143" s="138"/>
      <c r="D143" s="139"/>
      <c r="E143" s="138"/>
      <c r="F143" s="138"/>
    </row>
    <row r="144" spans="1:6" ht="12.75">
      <c r="A144" s="138"/>
      <c r="B144" s="138"/>
      <c r="C144" s="138"/>
      <c r="D144" s="139"/>
      <c r="E144" s="138"/>
      <c r="F144" s="138"/>
    </row>
    <row r="145" spans="1:6" ht="12.75">
      <c r="A145" s="138"/>
      <c r="B145" s="138"/>
      <c r="C145" s="138"/>
      <c r="D145" s="139"/>
      <c r="E145" s="138"/>
      <c r="F145" s="138"/>
    </row>
    <row r="146" spans="1:6" ht="12.75">
      <c r="A146" s="138"/>
      <c r="B146" s="138"/>
      <c r="C146" s="138"/>
      <c r="D146" s="139"/>
      <c r="E146" s="138"/>
      <c r="F146" s="138"/>
    </row>
    <row r="147" spans="1:6" ht="12.75">
      <c r="A147" s="138"/>
      <c r="B147" s="138"/>
      <c r="C147" s="138"/>
      <c r="D147" s="139"/>
      <c r="E147" s="138"/>
      <c r="F147" s="138"/>
    </row>
    <row r="148" spans="1:6" ht="12.75">
      <c r="A148" s="138"/>
      <c r="B148" s="138"/>
      <c r="C148" s="138"/>
      <c r="D148" s="139"/>
      <c r="E148" s="138"/>
      <c r="F148" s="138"/>
    </row>
    <row r="149" spans="1:6" ht="12.75">
      <c r="A149" s="138"/>
      <c r="B149" s="138"/>
      <c r="C149" s="138"/>
      <c r="D149" s="139"/>
      <c r="E149" s="138"/>
      <c r="F149" s="138"/>
    </row>
    <row r="150" spans="1:6" ht="12.75">
      <c r="A150" s="138"/>
      <c r="B150" s="138"/>
      <c r="C150" s="138"/>
      <c r="D150" s="139"/>
      <c r="E150" s="138"/>
      <c r="F150" s="138"/>
    </row>
    <row r="151" spans="1:6" ht="12.75">
      <c r="A151" s="138"/>
      <c r="B151" s="138"/>
      <c r="C151" s="138"/>
      <c r="D151" s="139"/>
      <c r="E151" s="138"/>
      <c r="F151" s="138"/>
    </row>
    <row r="152" spans="1:6" ht="12.75">
      <c r="A152" s="138"/>
      <c r="B152" s="138"/>
      <c r="C152" s="138"/>
      <c r="D152" s="139"/>
      <c r="E152" s="138"/>
      <c r="F152" s="138"/>
    </row>
    <row r="153" spans="1:6" ht="12.75">
      <c r="A153" s="138"/>
      <c r="B153" s="138"/>
      <c r="C153" s="138"/>
      <c r="D153" s="139"/>
      <c r="E153" s="138"/>
      <c r="F153" s="138"/>
    </row>
    <row r="154" spans="1:6" ht="12.75">
      <c r="A154" s="138"/>
      <c r="B154" s="138"/>
      <c r="C154" s="138"/>
      <c r="D154" s="139"/>
      <c r="E154" s="138"/>
      <c r="F154" s="138"/>
    </row>
    <row r="155" spans="1:6" ht="12.75">
      <c r="A155" s="138"/>
      <c r="B155" s="138"/>
      <c r="C155" s="138"/>
      <c r="D155" s="139"/>
      <c r="E155" s="138"/>
      <c r="F155" s="138"/>
    </row>
    <row r="156" spans="1:6" ht="12.75">
      <c r="A156" s="138"/>
      <c r="B156" s="138"/>
      <c r="C156" s="138"/>
      <c r="D156" s="139"/>
      <c r="E156" s="138"/>
      <c r="F156" s="138"/>
    </row>
    <row r="157" spans="1:6" ht="12.75">
      <c r="A157" s="138"/>
      <c r="B157" s="138"/>
      <c r="C157" s="138"/>
      <c r="D157" s="139"/>
      <c r="E157" s="138"/>
      <c r="F157" s="138"/>
    </row>
    <row r="158" spans="1:6" ht="12.75">
      <c r="A158" s="138"/>
      <c r="B158" s="138"/>
      <c r="C158" s="138"/>
      <c r="D158" s="139"/>
      <c r="E158" s="138"/>
      <c r="F158" s="138"/>
    </row>
    <row r="159" spans="1:6" ht="12.75">
      <c r="A159" s="138"/>
      <c r="B159" s="138"/>
      <c r="C159" s="138"/>
      <c r="D159" s="139"/>
      <c r="E159" s="138"/>
      <c r="F159" s="138"/>
    </row>
    <row r="160" spans="1:6" ht="12.75">
      <c r="A160" s="138"/>
      <c r="B160" s="138"/>
      <c r="C160" s="138"/>
      <c r="D160" s="139"/>
      <c r="E160" s="138"/>
      <c r="F160" s="138"/>
    </row>
    <row r="161" spans="1:6" ht="12.75">
      <c r="A161" s="138"/>
      <c r="B161" s="138"/>
      <c r="C161" s="138"/>
      <c r="D161" s="139"/>
      <c r="E161" s="138"/>
      <c r="F161" s="138"/>
    </row>
    <row r="162" spans="1:6" ht="12.75">
      <c r="A162" s="138"/>
      <c r="B162" s="138"/>
      <c r="C162" s="138"/>
      <c r="D162" s="139"/>
      <c r="E162" s="138"/>
      <c r="F162" s="138"/>
    </row>
    <row r="163" spans="1:6" ht="12.75">
      <c r="A163" s="138"/>
      <c r="B163" s="138"/>
      <c r="C163" s="138"/>
      <c r="D163" s="139"/>
      <c r="E163" s="138"/>
      <c r="F163" s="138"/>
    </row>
    <row r="164" spans="1:6" ht="12.75">
      <c r="A164" s="138"/>
      <c r="B164" s="138"/>
      <c r="C164" s="138"/>
      <c r="D164" s="139"/>
      <c r="E164" s="138"/>
      <c r="F164" s="138"/>
    </row>
    <row r="165" spans="1:6" ht="12.75">
      <c r="A165" s="138"/>
      <c r="B165" s="138"/>
      <c r="C165" s="138"/>
      <c r="D165" s="139"/>
      <c r="E165" s="138"/>
      <c r="F165" s="138"/>
    </row>
    <row r="166" spans="1:6" ht="12.75">
      <c r="A166" s="138"/>
      <c r="B166" s="138"/>
      <c r="C166" s="138"/>
      <c r="D166" s="139"/>
      <c r="E166" s="138"/>
      <c r="F166" s="138"/>
    </row>
    <row r="167" spans="1:6" ht="12.75">
      <c r="A167" s="138"/>
      <c r="B167" s="138"/>
      <c r="C167" s="138"/>
      <c r="D167" s="139"/>
      <c r="E167" s="138"/>
      <c r="F167" s="138"/>
    </row>
    <row r="168" spans="1:6" ht="12.75">
      <c r="A168" s="138"/>
      <c r="B168" s="138"/>
      <c r="C168" s="138"/>
      <c r="D168" s="139"/>
      <c r="E168" s="138"/>
      <c r="F168" s="138"/>
    </row>
    <row r="169" spans="1:6" ht="12.75">
      <c r="A169" s="138"/>
      <c r="B169" s="138"/>
      <c r="C169" s="138"/>
      <c r="D169" s="139"/>
      <c r="E169" s="138"/>
      <c r="F169" s="138"/>
    </row>
    <row r="170" spans="1:6" ht="12.75">
      <c r="A170" s="138"/>
      <c r="B170" s="138"/>
      <c r="C170" s="138"/>
      <c r="D170" s="139"/>
      <c r="E170" s="138"/>
      <c r="F170" s="138"/>
    </row>
    <row r="171" spans="1:6" ht="12.75">
      <c r="A171" s="138"/>
      <c r="B171" s="138"/>
      <c r="C171" s="138"/>
      <c r="D171" s="139"/>
      <c r="E171" s="138"/>
      <c r="F171" s="138"/>
    </row>
    <row r="172" spans="1:6" ht="12.75">
      <c r="A172" s="138"/>
      <c r="B172" s="138"/>
      <c r="C172" s="138"/>
      <c r="D172" s="139"/>
      <c r="E172" s="138"/>
      <c r="F172" s="138"/>
    </row>
    <row r="173" spans="1:6" ht="12.75">
      <c r="A173" s="138"/>
      <c r="B173" s="138"/>
      <c r="C173" s="138"/>
      <c r="D173" s="139"/>
      <c r="E173" s="138"/>
      <c r="F173" s="138"/>
    </row>
    <row r="174" spans="1:6" ht="12.75">
      <c r="A174" s="138"/>
      <c r="B174" s="138"/>
      <c r="C174" s="138"/>
      <c r="D174" s="139"/>
      <c r="E174" s="138"/>
      <c r="F174" s="138"/>
    </row>
    <row r="175" spans="1:6" ht="12.75">
      <c r="A175" s="138"/>
      <c r="B175" s="138"/>
      <c r="C175" s="138"/>
      <c r="D175" s="139"/>
      <c r="E175" s="138"/>
      <c r="F175" s="138"/>
    </row>
    <row r="176" spans="1:6" ht="12.75">
      <c r="A176" s="138"/>
      <c r="B176" s="138"/>
      <c r="C176" s="138"/>
      <c r="D176" s="139"/>
      <c r="E176" s="138"/>
      <c r="F176" s="138"/>
    </row>
    <row r="177" spans="1:6" ht="12.75">
      <c r="A177" s="138"/>
      <c r="B177" s="138"/>
      <c r="C177" s="138"/>
      <c r="D177" s="139"/>
      <c r="E177" s="138"/>
      <c r="F177" s="138"/>
    </row>
    <row r="178" spans="1:6" ht="12.75">
      <c r="A178" s="138"/>
      <c r="B178" s="138"/>
      <c r="C178" s="138"/>
      <c r="D178" s="139"/>
      <c r="E178" s="138"/>
      <c r="F178" s="138"/>
    </row>
    <row r="179" spans="1:6" ht="12.75">
      <c r="A179" s="138"/>
      <c r="B179" s="138"/>
      <c r="C179" s="138"/>
      <c r="D179" s="139"/>
      <c r="E179" s="138"/>
      <c r="F179" s="138"/>
    </row>
    <row r="180" spans="1:6" ht="12.75">
      <c r="A180" s="138"/>
      <c r="B180" s="138"/>
      <c r="C180" s="138"/>
      <c r="D180" s="139"/>
      <c r="E180" s="138"/>
      <c r="F180" s="138"/>
    </row>
    <row r="181" spans="1:6" ht="12.75">
      <c r="A181" s="138"/>
      <c r="B181" s="138"/>
      <c r="C181" s="138"/>
      <c r="D181" s="139"/>
      <c r="E181" s="138"/>
      <c r="F181" s="138"/>
    </row>
    <row r="182" spans="1:6" ht="12.75">
      <c r="A182" s="138"/>
      <c r="B182" s="138"/>
      <c r="C182" s="138"/>
      <c r="D182" s="139"/>
      <c r="E182" s="138"/>
      <c r="F182" s="138"/>
    </row>
    <row r="183" spans="1:6" ht="12.75">
      <c r="A183" s="138"/>
      <c r="B183" s="138"/>
      <c r="C183" s="138"/>
      <c r="D183" s="139"/>
      <c r="E183" s="138"/>
      <c r="F183" s="138"/>
    </row>
    <row r="184" spans="1:6" ht="12.75">
      <c r="A184" s="138"/>
      <c r="B184" s="138"/>
      <c r="C184" s="138"/>
      <c r="D184" s="139"/>
      <c r="E184" s="138"/>
      <c r="F184" s="138"/>
    </row>
    <row r="185" spans="1:6" ht="12.75">
      <c r="A185" s="138"/>
      <c r="B185" s="138"/>
      <c r="C185" s="138"/>
      <c r="D185" s="139"/>
      <c r="E185" s="138"/>
      <c r="F185" s="138"/>
    </row>
    <row r="186" spans="1:6" ht="12.75">
      <c r="A186" s="138"/>
      <c r="B186" s="138"/>
      <c r="C186" s="138"/>
      <c r="D186" s="139"/>
      <c r="E186" s="138"/>
      <c r="F186" s="138"/>
    </row>
    <row r="187" spans="1:6" ht="12.75">
      <c r="A187" s="138"/>
      <c r="B187" s="138"/>
      <c r="C187" s="138"/>
      <c r="D187" s="139"/>
      <c r="E187" s="138"/>
      <c r="F187" s="138"/>
    </row>
    <row r="188" spans="1:6" ht="12.75">
      <c r="A188" s="138"/>
      <c r="B188" s="138"/>
      <c r="C188" s="138"/>
      <c r="D188" s="139"/>
      <c r="E188" s="138"/>
      <c r="F188" s="138"/>
    </row>
    <row r="189" spans="1:6" ht="12.75">
      <c r="A189" s="138"/>
      <c r="B189" s="138"/>
      <c r="C189" s="138"/>
      <c r="D189" s="139"/>
      <c r="E189" s="138"/>
      <c r="F189" s="138"/>
    </row>
    <row r="190" spans="1:6" ht="12.75">
      <c r="A190" s="138"/>
      <c r="B190" s="138"/>
      <c r="C190" s="138"/>
      <c r="D190" s="139"/>
      <c r="E190" s="138"/>
      <c r="F190" s="138"/>
    </row>
    <row r="191" spans="1:6" ht="12.75">
      <c r="A191" s="138"/>
      <c r="B191" s="138"/>
      <c r="C191" s="138"/>
      <c r="D191" s="139"/>
      <c r="E191" s="138"/>
      <c r="F191" s="138"/>
    </row>
    <row r="192" spans="1:6" ht="12.75">
      <c r="A192" s="138"/>
      <c r="B192" s="138"/>
      <c r="C192" s="138"/>
      <c r="D192" s="139"/>
      <c r="E192" s="138"/>
      <c r="F192" s="138"/>
    </row>
    <row r="193" spans="1:6" ht="12.75">
      <c r="A193" s="138"/>
      <c r="B193" s="138"/>
      <c r="C193" s="138"/>
      <c r="D193" s="139"/>
      <c r="E193" s="138"/>
      <c r="F193" s="138"/>
    </row>
    <row r="194" spans="1:6" ht="12.75">
      <c r="A194" s="138"/>
      <c r="B194" s="138"/>
      <c r="C194" s="138"/>
      <c r="D194" s="139"/>
      <c r="E194" s="138"/>
      <c r="F194" s="138"/>
    </row>
    <row r="195" spans="1:6" ht="12.75">
      <c r="A195" s="138"/>
      <c r="B195" s="138"/>
      <c r="C195" s="138"/>
      <c r="D195" s="139"/>
      <c r="E195" s="138"/>
      <c r="F195" s="138"/>
    </row>
    <row r="196" spans="1:6" ht="12.75">
      <c r="A196" s="138"/>
      <c r="B196" s="138"/>
      <c r="C196" s="138"/>
      <c r="D196" s="139"/>
      <c r="E196" s="138"/>
      <c r="F196" s="138"/>
    </row>
    <row r="197" spans="1:6" ht="12.75">
      <c r="A197" s="138"/>
      <c r="B197" s="138"/>
      <c r="C197" s="138"/>
      <c r="D197" s="139"/>
      <c r="E197" s="138"/>
      <c r="F197" s="138"/>
    </row>
    <row r="198" spans="1:6" ht="12.75">
      <c r="A198" s="138"/>
      <c r="B198" s="138"/>
      <c r="C198" s="138"/>
      <c r="D198" s="139"/>
      <c r="E198" s="138"/>
      <c r="F198" s="138"/>
    </row>
    <row r="199" spans="1:6" ht="12.75">
      <c r="A199" s="138"/>
      <c r="B199" s="138"/>
      <c r="C199" s="138"/>
      <c r="D199" s="139"/>
      <c r="E199" s="138"/>
      <c r="F199" s="138"/>
    </row>
    <row r="200" spans="1:6" ht="12.75">
      <c r="A200" s="138"/>
      <c r="B200" s="138"/>
      <c r="C200" s="138"/>
      <c r="D200" s="139"/>
      <c r="E200" s="138"/>
      <c r="F200" s="138"/>
    </row>
    <row r="201" spans="1:6" ht="12.75">
      <c r="A201" s="138"/>
      <c r="B201" s="138"/>
      <c r="C201" s="138"/>
      <c r="D201" s="139"/>
      <c r="E201" s="138"/>
      <c r="F201" s="138"/>
    </row>
    <row r="202" spans="1:6" ht="12.75">
      <c r="A202" s="138"/>
      <c r="B202" s="138"/>
      <c r="C202" s="138"/>
      <c r="D202" s="139"/>
      <c r="E202" s="138"/>
      <c r="F202" s="138"/>
    </row>
    <row r="203" spans="1:6" ht="12.75">
      <c r="A203" s="138"/>
      <c r="B203" s="138"/>
      <c r="C203" s="138"/>
      <c r="D203" s="139"/>
      <c r="E203" s="138"/>
      <c r="F203" s="138"/>
    </row>
    <row r="204" spans="1:6" ht="12.75">
      <c r="A204" s="138"/>
      <c r="B204" s="138"/>
      <c r="C204" s="138"/>
      <c r="D204" s="139"/>
      <c r="E204" s="138"/>
      <c r="F204" s="138"/>
    </row>
    <row r="205" spans="1:6" ht="12.75">
      <c r="A205" s="138"/>
      <c r="B205" s="138"/>
      <c r="C205" s="138"/>
      <c r="D205" s="139"/>
      <c r="E205" s="138"/>
      <c r="F205" s="138"/>
    </row>
    <row r="206" spans="1:6" ht="12.75">
      <c r="A206" s="138"/>
      <c r="B206" s="138"/>
      <c r="C206" s="138"/>
      <c r="D206" s="139"/>
      <c r="E206" s="138"/>
      <c r="F206" s="138"/>
    </row>
    <row r="207" spans="1:6" ht="12.75">
      <c r="A207" s="138"/>
      <c r="B207" s="138"/>
      <c r="C207" s="138"/>
      <c r="D207" s="139"/>
      <c r="E207" s="138"/>
      <c r="F207" s="138"/>
    </row>
    <row r="208" spans="1:6" ht="12.75">
      <c r="A208" s="138"/>
      <c r="B208" s="138"/>
      <c r="C208" s="138"/>
      <c r="D208" s="139"/>
      <c r="E208" s="138"/>
      <c r="F208" s="138"/>
    </row>
    <row r="209" spans="1:6" ht="12.75">
      <c r="A209" s="138"/>
      <c r="B209" s="138"/>
      <c r="C209" s="138"/>
      <c r="D209" s="139"/>
      <c r="E209" s="138"/>
      <c r="F209" s="138"/>
    </row>
    <row r="210" spans="1:6" ht="12.75">
      <c r="A210" s="138"/>
      <c r="B210" s="138"/>
      <c r="C210" s="138"/>
      <c r="D210" s="139"/>
      <c r="E210" s="138"/>
      <c r="F210" s="138"/>
    </row>
    <row r="211" spans="1:6" ht="12.75">
      <c r="A211" s="138"/>
      <c r="B211" s="138"/>
      <c r="C211" s="138"/>
      <c r="D211" s="139"/>
      <c r="E211" s="138"/>
      <c r="F211" s="138"/>
    </row>
    <row r="212" spans="1:6" ht="12.75">
      <c r="A212" s="138"/>
      <c r="B212" s="138"/>
      <c r="C212" s="138"/>
      <c r="D212" s="139"/>
      <c r="E212" s="138"/>
      <c r="F212" s="138"/>
    </row>
    <row r="213" spans="1:6" ht="12.75">
      <c r="A213" s="138"/>
      <c r="B213" s="138"/>
      <c r="C213" s="138"/>
      <c r="D213" s="139"/>
      <c r="E213" s="138"/>
      <c r="F213" s="138"/>
    </row>
    <row r="214" spans="1:6" ht="12.75">
      <c r="A214" s="138"/>
      <c r="B214" s="138"/>
      <c r="C214" s="138"/>
      <c r="D214" s="139"/>
      <c r="E214" s="138"/>
      <c r="F214" s="138"/>
    </row>
    <row r="215" spans="1:6" ht="12.75">
      <c r="A215" s="138"/>
      <c r="B215" s="138"/>
      <c r="C215" s="138"/>
      <c r="D215" s="139"/>
      <c r="E215" s="138"/>
      <c r="F215" s="138"/>
    </row>
    <row r="216" spans="1:6" ht="12.75">
      <c r="A216" s="138"/>
      <c r="B216" s="138"/>
      <c r="C216" s="138"/>
      <c r="D216" s="139"/>
      <c r="E216" s="138"/>
      <c r="F216" s="138"/>
    </row>
    <row r="217" spans="1:6" ht="12.75">
      <c r="A217" s="138"/>
      <c r="B217" s="138"/>
      <c r="C217" s="138"/>
      <c r="D217" s="139"/>
      <c r="E217" s="138"/>
      <c r="F217" s="138"/>
    </row>
    <row r="218" spans="1:6" ht="12.75">
      <c r="A218" s="138"/>
      <c r="B218" s="138"/>
      <c r="C218" s="138"/>
      <c r="D218" s="139"/>
      <c r="E218" s="138"/>
      <c r="F218" s="138"/>
    </row>
    <row r="219" spans="1:6" ht="12.75">
      <c r="A219" s="138"/>
      <c r="B219" s="138"/>
      <c r="C219" s="138"/>
      <c r="D219" s="139"/>
      <c r="E219" s="138"/>
      <c r="F219" s="138"/>
    </row>
    <row r="220" spans="1:6" ht="12.75">
      <c r="A220" s="138"/>
      <c r="B220" s="138"/>
      <c r="C220" s="138"/>
      <c r="D220" s="139"/>
      <c r="E220" s="138"/>
      <c r="F220" s="138"/>
    </row>
    <row r="221" spans="1:6" ht="12.75">
      <c r="A221" s="138"/>
      <c r="B221" s="138"/>
      <c r="C221" s="138"/>
      <c r="D221" s="139"/>
      <c r="E221" s="138"/>
      <c r="F221" s="138"/>
    </row>
    <row r="222" spans="1:6" ht="12.75">
      <c r="A222" s="138"/>
      <c r="B222" s="138"/>
      <c r="C222" s="138"/>
      <c r="D222" s="139"/>
      <c r="E222" s="138"/>
      <c r="F222" s="138"/>
    </row>
    <row r="223" spans="1:6" ht="12.75">
      <c r="A223" s="138"/>
      <c r="B223" s="138"/>
      <c r="C223" s="138"/>
      <c r="D223" s="139"/>
      <c r="E223" s="138"/>
      <c r="F223" s="138"/>
    </row>
    <row r="224" spans="1:6" ht="12.75">
      <c r="A224" s="138"/>
      <c r="B224" s="138"/>
      <c r="C224" s="138"/>
      <c r="D224" s="139"/>
      <c r="E224" s="138"/>
      <c r="F224" s="138"/>
    </row>
    <row r="225" spans="1:6" ht="12.75">
      <c r="A225" s="138"/>
      <c r="B225" s="138"/>
      <c r="C225" s="138"/>
      <c r="D225" s="139"/>
      <c r="E225" s="138"/>
      <c r="F225" s="138"/>
    </row>
    <row r="226" spans="1:6" ht="12.75">
      <c r="A226" s="138"/>
      <c r="B226" s="138"/>
      <c r="C226" s="138"/>
      <c r="D226" s="139"/>
      <c r="E226" s="138"/>
      <c r="F226" s="138"/>
    </row>
    <row r="227" spans="1:6" ht="12.75">
      <c r="A227" s="138"/>
      <c r="B227" s="138"/>
      <c r="C227" s="138"/>
      <c r="D227" s="139"/>
      <c r="E227" s="138"/>
      <c r="F227" s="138"/>
    </row>
    <row r="228" spans="1:6" ht="12.75">
      <c r="A228" s="138"/>
      <c r="B228" s="138"/>
      <c r="C228" s="138"/>
      <c r="D228" s="139"/>
      <c r="E228" s="138"/>
      <c r="F228" s="138"/>
    </row>
    <row r="229" spans="1:6" ht="12.75">
      <c r="A229" s="138"/>
      <c r="B229" s="138"/>
      <c r="C229" s="138"/>
      <c r="D229" s="139"/>
      <c r="E229" s="138"/>
      <c r="F229" s="138"/>
    </row>
    <row r="230" spans="1:6" ht="12.75">
      <c r="A230" s="138"/>
      <c r="B230" s="138"/>
      <c r="C230" s="138"/>
      <c r="D230" s="139"/>
      <c r="E230" s="138"/>
      <c r="F230" s="138"/>
    </row>
    <row r="231" spans="1:6" ht="12.75">
      <c r="A231" s="138"/>
      <c r="B231" s="138"/>
      <c r="C231" s="138"/>
      <c r="D231" s="139"/>
      <c r="E231" s="138"/>
      <c r="F231" s="138"/>
    </row>
    <row r="232" spans="1:6" ht="12.75">
      <c r="A232" s="138"/>
      <c r="B232" s="138"/>
      <c r="C232" s="138"/>
      <c r="D232" s="139"/>
      <c r="E232" s="138"/>
      <c r="F232" s="138"/>
    </row>
    <row r="233" spans="1:6" ht="12.75">
      <c r="A233" s="138"/>
      <c r="B233" s="138"/>
      <c r="C233" s="138"/>
      <c r="D233" s="139"/>
      <c r="E233" s="138"/>
      <c r="F233" s="138"/>
    </row>
    <row r="234" spans="1:6" ht="12.75">
      <c r="A234" s="138"/>
      <c r="B234" s="138"/>
      <c r="C234" s="138"/>
      <c r="D234" s="139"/>
      <c r="E234" s="138"/>
      <c r="F234" s="138"/>
    </row>
    <row r="235" spans="1:6" ht="12.75">
      <c r="A235" s="138"/>
      <c r="B235" s="138"/>
      <c r="C235" s="138"/>
      <c r="D235" s="139"/>
      <c r="E235" s="138"/>
      <c r="F235" s="138"/>
    </row>
    <row r="236" spans="1:6" ht="12.75">
      <c r="A236" s="138"/>
      <c r="B236" s="138"/>
      <c r="C236" s="138"/>
      <c r="D236" s="139"/>
      <c r="E236" s="138"/>
      <c r="F236" s="138"/>
    </row>
    <row r="237" spans="1:6" ht="12.75">
      <c r="A237" s="138"/>
      <c r="B237" s="138"/>
      <c r="C237" s="138"/>
      <c r="D237" s="139"/>
      <c r="E237" s="138"/>
      <c r="F237" s="138"/>
    </row>
    <row r="238" spans="1:6" ht="12.75">
      <c r="A238" s="138"/>
      <c r="B238" s="138"/>
      <c r="C238" s="138"/>
      <c r="D238" s="139"/>
      <c r="E238" s="138"/>
      <c r="F238" s="138"/>
    </row>
    <row r="239" spans="1:6" ht="12.75">
      <c r="A239" s="138"/>
      <c r="B239" s="138"/>
      <c r="C239" s="138"/>
      <c r="D239" s="139"/>
      <c r="E239" s="138"/>
      <c r="F239" s="138"/>
    </row>
    <row r="240" spans="1:6" ht="12.75">
      <c r="A240" s="138"/>
      <c r="B240" s="138"/>
      <c r="C240" s="138"/>
      <c r="D240" s="139"/>
      <c r="E240" s="138"/>
      <c r="F240" s="138"/>
    </row>
    <row r="241" spans="1:6" ht="12.75">
      <c r="A241" s="138"/>
      <c r="B241" s="138"/>
      <c r="C241" s="138"/>
      <c r="D241" s="139"/>
      <c r="E241" s="138"/>
      <c r="F241" s="138"/>
    </row>
    <row r="242" spans="1:6" ht="12.75">
      <c r="A242" s="138"/>
      <c r="B242" s="138"/>
      <c r="C242" s="138"/>
      <c r="D242" s="139"/>
      <c r="E242" s="138"/>
      <c r="F242" s="138"/>
    </row>
    <row r="243" spans="1:6" ht="12.75">
      <c r="A243" s="138"/>
      <c r="B243" s="138"/>
      <c r="C243" s="138"/>
      <c r="D243" s="139"/>
      <c r="E243" s="138"/>
      <c r="F243" s="138"/>
    </row>
    <row r="244" spans="1:6" ht="12.75">
      <c r="A244" s="138"/>
      <c r="B244" s="138"/>
      <c r="C244" s="138"/>
      <c r="D244" s="139"/>
      <c r="E244" s="138"/>
      <c r="F244" s="138"/>
    </row>
    <row r="245" spans="1:6" ht="12.75">
      <c r="A245" s="138"/>
      <c r="B245" s="138"/>
      <c r="C245" s="138"/>
      <c r="D245" s="139"/>
      <c r="E245" s="138"/>
      <c r="F245" s="138"/>
    </row>
    <row r="246" spans="1:6" ht="12.75">
      <c r="A246" s="138"/>
      <c r="B246" s="138"/>
      <c r="C246" s="138"/>
      <c r="D246" s="139"/>
      <c r="E246" s="138"/>
      <c r="F246" s="138"/>
    </row>
    <row r="247" spans="1:6" ht="12.75">
      <c r="A247" s="138"/>
      <c r="B247" s="138"/>
      <c r="C247" s="138"/>
      <c r="D247" s="139"/>
      <c r="E247" s="138"/>
      <c r="F247" s="138"/>
    </row>
    <row r="248" spans="1:6" ht="12.75">
      <c r="A248" s="138"/>
      <c r="B248" s="138"/>
      <c r="C248" s="138"/>
      <c r="D248" s="139"/>
      <c r="E248" s="138"/>
      <c r="F248" s="138"/>
    </row>
    <row r="249" spans="1:6" ht="12.75">
      <c r="A249" s="138"/>
      <c r="B249" s="138"/>
      <c r="C249" s="138"/>
      <c r="D249" s="139"/>
      <c r="E249" s="138"/>
      <c r="F249" s="138"/>
    </row>
    <row r="250" spans="1:6" ht="12.75">
      <c r="A250" s="138"/>
      <c r="B250" s="138"/>
      <c r="C250" s="138"/>
      <c r="D250" s="139"/>
      <c r="E250" s="138"/>
      <c r="F250" s="138"/>
    </row>
    <row r="251" spans="1:6" ht="12.75">
      <c r="A251" s="138"/>
      <c r="B251" s="138"/>
      <c r="C251" s="138"/>
      <c r="D251" s="139"/>
      <c r="E251" s="138"/>
      <c r="F251" s="138"/>
    </row>
    <row r="252" spans="1:6" ht="12.75">
      <c r="A252" s="138"/>
      <c r="B252" s="138"/>
      <c r="C252" s="138"/>
      <c r="D252" s="139"/>
      <c r="E252" s="138"/>
      <c r="F252" s="138"/>
    </row>
    <row r="253" spans="1:6" ht="12.75">
      <c r="A253" s="138"/>
      <c r="B253" s="138"/>
      <c r="C253" s="138"/>
      <c r="D253" s="139"/>
      <c r="E253" s="138"/>
      <c r="F253" s="138"/>
    </row>
    <row r="254" spans="1:6" ht="12.75">
      <c r="A254" s="138"/>
      <c r="B254" s="138"/>
      <c r="C254" s="138"/>
      <c r="D254" s="139"/>
      <c r="E254" s="138"/>
      <c r="F254" s="138"/>
    </row>
    <row r="255" spans="1:6" ht="12.75">
      <c r="A255" s="138"/>
      <c r="B255" s="138"/>
      <c r="C255" s="138"/>
      <c r="D255" s="139"/>
      <c r="E255" s="138"/>
      <c r="F255" s="138"/>
    </row>
    <row r="256" spans="1:6" ht="12.75">
      <c r="A256" s="138"/>
      <c r="B256" s="138"/>
      <c r="C256" s="138"/>
      <c r="D256" s="139"/>
      <c r="E256" s="138"/>
      <c r="F256" s="138"/>
    </row>
    <row r="257" spans="1:6" ht="12.75">
      <c r="A257" s="138"/>
      <c r="B257" s="138"/>
      <c r="C257" s="138"/>
      <c r="D257" s="139"/>
      <c r="E257" s="138"/>
      <c r="F257" s="138"/>
    </row>
    <row r="258" spans="1:6" ht="12.75">
      <c r="A258" s="138"/>
      <c r="B258" s="138"/>
      <c r="C258" s="138"/>
      <c r="D258" s="139"/>
      <c r="E258" s="138"/>
      <c r="F258" s="138"/>
    </row>
    <row r="259" spans="1:6" ht="12.75">
      <c r="A259" s="138"/>
      <c r="B259" s="138"/>
      <c r="C259" s="138"/>
      <c r="D259" s="139"/>
      <c r="E259" s="138"/>
      <c r="F259" s="138"/>
    </row>
    <row r="260" spans="1:6" ht="12.75">
      <c r="A260" s="138"/>
      <c r="B260" s="138"/>
      <c r="C260" s="138"/>
      <c r="D260" s="139"/>
      <c r="E260" s="138"/>
      <c r="F260" s="138"/>
    </row>
    <row r="261" spans="1:6" ht="12.75">
      <c r="A261" s="138"/>
      <c r="B261" s="138"/>
      <c r="C261" s="138"/>
      <c r="D261" s="139"/>
      <c r="E261" s="138"/>
      <c r="F261" s="138"/>
    </row>
    <row r="262" spans="1:6" ht="12.75">
      <c r="A262" s="138"/>
      <c r="B262" s="138"/>
      <c r="C262" s="138"/>
      <c r="D262" s="139"/>
      <c r="E262" s="138"/>
      <c r="F262" s="138"/>
    </row>
    <row r="263" spans="1:6" ht="12.75">
      <c r="A263" s="138"/>
      <c r="B263" s="138"/>
      <c r="C263" s="138"/>
      <c r="D263" s="139"/>
      <c r="E263" s="138"/>
      <c r="F263" s="138"/>
    </row>
    <row r="264" spans="1:6" ht="12.75">
      <c r="A264" s="138"/>
      <c r="B264" s="138"/>
      <c r="C264" s="138"/>
      <c r="D264" s="139"/>
      <c r="E264" s="138"/>
      <c r="F264" s="138"/>
    </row>
    <row r="265" spans="1:6" ht="12.75">
      <c r="A265" s="138"/>
      <c r="B265" s="138"/>
      <c r="C265" s="138"/>
      <c r="D265" s="139"/>
      <c r="E265" s="138"/>
      <c r="F265" s="138"/>
    </row>
    <row r="266" spans="1:6" ht="12.75">
      <c r="A266" s="138"/>
      <c r="B266" s="138"/>
      <c r="C266" s="138"/>
      <c r="D266" s="139"/>
      <c r="E266" s="138"/>
      <c r="F266" s="138"/>
    </row>
    <row r="267" spans="1:6" ht="12.75">
      <c r="A267" s="138"/>
      <c r="B267" s="138"/>
      <c r="C267" s="138"/>
      <c r="D267" s="139"/>
      <c r="E267" s="138"/>
      <c r="F267" s="138"/>
    </row>
    <row r="268" spans="1:6" ht="12.75">
      <c r="A268" s="138"/>
      <c r="B268" s="138"/>
      <c r="C268" s="138"/>
      <c r="D268" s="139"/>
      <c r="E268" s="138"/>
      <c r="F268" s="138"/>
    </row>
    <row r="269" spans="1:6" ht="12.75">
      <c r="A269" s="138"/>
      <c r="B269" s="138"/>
      <c r="C269" s="138"/>
      <c r="D269" s="139"/>
      <c r="E269" s="138"/>
      <c r="F269" s="138"/>
    </row>
    <row r="270" spans="1:6" ht="12.75">
      <c r="A270" s="138"/>
      <c r="B270" s="138"/>
      <c r="C270" s="138"/>
      <c r="D270" s="139"/>
      <c r="E270" s="138"/>
      <c r="F270" s="138"/>
    </row>
    <row r="271" spans="1:6" ht="12.75">
      <c r="A271" s="138"/>
      <c r="B271" s="138"/>
      <c r="C271" s="138"/>
      <c r="D271" s="139"/>
      <c r="E271" s="138"/>
      <c r="F271" s="138"/>
    </row>
    <row r="272" spans="1:6" ht="12.75">
      <c r="A272" s="138"/>
      <c r="B272" s="138"/>
      <c r="C272" s="138"/>
      <c r="D272" s="139"/>
      <c r="E272" s="138"/>
      <c r="F272" s="138"/>
    </row>
    <row r="273" spans="1:6" ht="12.75">
      <c r="A273" s="138"/>
      <c r="B273" s="138"/>
      <c r="C273" s="138"/>
      <c r="D273" s="139"/>
      <c r="E273" s="138"/>
      <c r="F273" s="138"/>
    </row>
    <row r="274" spans="1:6" ht="12.75">
      <c r="A274" s="138"/>
      <c r="B274" s="138"/>
      <c r="C274" s="138"/>
      <c r="D274" s="139"/>
      <c r="E274" s="138"/>
      <c r="F274" s="138"/>
    </row>
    <row r="275" spans="1:6" ht="12.75">
      <c r="A275" s="138"/>
      <c r="B275" s="138"/>
      <c r="C275" s="138"/>
      <c r="D275" s="139"/>
      <c r="E275" s="138"/>
      <c r="F275" s="138"/>
    </row>
    <row r="276" spans="1:6" ht="12.75">
      <c r="A276" s="138"/>
      <c r="B276" s="138"/>
      <c r="C276" s="138"/>
      <c r="D276" s="139"/>
      <c r="E276" s="138"/>
      <c r="F276" s="138"/>
    </row>
    <row r="277" spans="1:6" ht="12.75">
      <c r="A277" s="138"/>
      <c r="B277" s="138"/>
      <c r="C277" s="138"/>
      <c r="D277" s="139"/>
      <c r="E277" s="138"/>
      <c r="F277" s="138"/>
    </row>
    <row r="278" spans="1:6" ht="12.75">
      <c r="A278" s="138"/>
      <c r="B278" s="138"/>
      <c r="C278" s="138"/>
      <c r="D278" s="139"/>
      <c r="E278" s="138"/>
      <c r="F278" s="138"/>
    </row>
    <row r="279" spans="1:6" ht="12.75">
      <c r="A279" s="138"/>
      <c r="B279" s="138"/>
      <c r="C279" s="138"/>
      <c r="D279" s="139"/>
      <c r="E279" s="138"/>
      <c r="F279" s="138"/>
    </row>
    <row r="280" spans="1:6" ht="12.75">
      <c r="A280" s="138"/>
      <c r="B280" s="138"/>
      <c r="C280" s="138"/>
      <c r="D280" s="139"/>
      <c r="E280" s="138"/>
      <c r="F280" s="138"/>
    </row>
    <row r="281" spans="1:6" ht="12.75">
      <c r="A281" s="138"/>
      <c r="B281" s="138"/>
      <c r="C281" s="138"/>
      <c r="D281" s="139"/>
      <c r="E281" s="138"/>
      <c r="F281" s="138"/>
    </row>
    <row r="282" spans="1:6" ht="12.75">
      <c r="A282" s="138"/>
      <c r="B282" s="138"/>
      <c r="C282" s="138"/>
      <c r="D282" s="139"/>
      <c r="E282" s="138"/>
      <c r="F282" s="138"/>
    </row>
    <row r="283" spans="1:6" ht="12.75">
      <c r="A283" s="138"/>
      <c r="B283" s="138"/>
      <c r="C283" s="138"/>
      <c r="D283" s="139"/>
      <c r="E283" s="138"/>
      <c r="F283" s="138"/>
    </row>
    <row r="284" spans="1:6" ht="12.75">
      <c r="A284" s="138"/>
      <c r="B284" s="138"/>
      <c r="C284" s="138"/>
      <c r="D284" s="139"/>
      <c r="E284" s="138"/>
      <c r="F284" s="138"/>
    </row>
    <row r="285" spans="1:6" ht="12.75">
      <c r="A285" s="138"/>
      <c r="B285" s="138"/>
      <c r="C285" s="138"/>
      <c r="D285" s="139"/>
      <c r="E285" s="138"/>
      <c r="F285" s="138"/>
    </row>
    <row r="286" spans="1:6" ht="12.75">
      <c r="A286" s="138"/>
      <c r="B286" s="138"/>
      <c r="C286" s="138"/>
      <c r="D286" s="139"/>
      <c r="E286" s="138"/>
      <c r="F286" s="138"/>
    </row>
    <row r="287" spans="1:6" ht="12.75">
      <c r="A287" s="138"/>
      <c r="B287" s="138"/>
      <c r="C287" s="138"/>
      <c r="D287" s="139"/>
      <c r="E287" s="138"/>
      <c r="F287" s="138"/>
    </row>
    <row r="288" spans="1:6" ht="12.75">
      <c r="A288" s="138"/>
      <c r="B288" s="138"/>
      <c r="C288" s="138"/>
      <c r="D288" s="139"/>
      <c r="E288" s="138"/>
      <c r="F288" s="138"/>
    </row>
    <row r="289" spans="1:6" ht="12.75">
      <c r="A289" s="138"/>
      <c r="B289" s="138"/>
      <c r="C289" s="138"/>
      <c r="D289" s="139"/>
      <c r="E289" s="138"/>
      <c r="F289" s="138"/>
    </row>
    <row r="290" spans="1:6" ht="12.75">
      <c r="A290" s="138"/>
      <c r="B290" s="138"/>
      <c r="C290" s="138"/>
      <c r="D290" s="139"/>
      <c r="E290" s="138"/>
      <c r="F290" s="138"/>
    </row>
    <row r="291" spans="1:6" ht="12.75">
      <c r="A291" s="138"/>
      <c r="B291" s="138"/>
      <c r="C291" s="138"/>
      <c r="D291" s="139"/>
      <c r="E291" s="138"/>
      <c r="F291" s="138"/>
    </row>
    <row r="292" spans="1:6" ht="12.75">
      <c r="A292" s="138"/>
      <c r="B292" s="138"/>
      <c r="C292" s="138"/>
      <c r="D292" s="139"/>
      <c r="E292" s="138"/>
      <c r="F292" s="138"/>
    </row>
    <row r="293" spans="1:6" ht="12.75">
      <c r="A293" s="138"/>
      <c r="B293" s="138"/>
      <c r="C293" s="138"/>
      <c r="D293" s="139"/>
      <c r="E293" s="138"/>
      <c r="F293" s="138"/>
    </row>
    <row r="294" spans="1:6" ht="12.75">
      <c r="A294" s="138"/>
      <c r="B294" s="138"/>
      <c r="C294" s="138"/>
      <c r="D294" s="139"/>
      <c r="E294" s="138"/>
      <c r="F294" s="138"/>
    </row>
    <row r="295" spans="1:6" ht="12.75">
      <c r="A295" s="138"/>
      <c r="B295" s="138"/>
      <c r="C295" s="138"/>
      <c r="D295" s="139"/>
      <c r="E295" s="138"/>
      <c r="F295" s="138"/>
    </row>
    <row r="296" spans="1:6" ht="12.75">
      <c r="A296" s="138"/>
      <c r="B296" s="138"/>
      <c r="C296" s="138"/>
      <c r="D296" s="139"/>
      <c r="E296" s="138"/>
      <c r="F296" s="138"/>
    </row>
    <row r="297" spans="1:6" ht="12.75">
      <c r="A297" s="138"/>
      <c r="B297" s="138"/>
      <c r="C297" s="138"/>
      <c r="D297" s="139"/>
      <c r="E297" s="138"/>
      <c r="F297" s="138"/>
    </row>
    <row r="298" spans="1:6" ht="12.75">
      <c r="A298" s="138"/>
      <c r="B298" s="138"/>
      <c r="C298" s="138"/>
      <c r="D298" s="139"/>
      <c r="E298" s="138"/>
      <c r="F298" s="138"/>
    </row>
    <row r="299" spans="1:6" ht="12.75">
      <c r="A299" s="138"/>
      <c r="B299" s="138"/>
      <c r="C299" s="138"/>
      <c r="D299" s="139"/>
      <c r="E299" s="138"/>
      <c r="F299" s="138"/>
    </row>
    <row r="300" spans="1:6" ht="12.75">
      <c r="A300" s="138"/>
      <c r="B300" s="138"/>
      <c r="C300" s="138"/>
      <c r="D300" s="139"/>
      <c r="E300" s="138"/>
      <c r="F300" s="138"/>
    </row>
    <row r="301" spans="1:6" ht="12.75">
      <c r="A301" s="138"/>
      <c r="B301" s="138"/>
      <c r="C301" s="138"/>
      <c r="D301" s="139"/>
      <c r="E301" s="138"/>
      <c r="F301" s="138"/>
    </row>
    <row r="302" spans="1:6" ht="12.75">
      <c r="A302" s="138"/>
      <c r="B302" s="138"/>
      <c r="C302" s="138"/>
      <c r="D302" s="139"/>
      <c r="E302" s="138"/>
      <c r="F302" s="138"/>
    </row>
    <row r="303" spans="1:6" ht="12.75">
      <c r="A303" s="138"/>
      <c r="B303" s="138"/>
      <c r="C303" s="138"/>
      <c r="D303" s="139"/>
      <c r="E303" s="138"/>
      <c r="F303" s="138"/>
    </row>
    <row r="304" spans="1:6" ht="12.75">
      <c r="A304" s="138"/>
      <c r="B304" s="138"/>
      <c r="C304" s="138"/>
      <c r="D304" s="139"/>
      <c r="E304" s="138"/>
      <c r="F304" s="138"/>
    </row>
    <row r="305" spans="1:6" ht="12.75">
      <c r="A305" s="138"/>
      <c r="B305" s="138"/>
      <c r="C305" s="138"/>
      <c r="D305" s="139"/>
      <c r="E305" s="138"/>
      <c r="F305" s="138"/>
    </row>
    <row r="306" spans="1:6" ht="12.75">
      <c r="A306" s="138"/>
      <c r="B306" s="138"/>
      <c r="C306" s="138"/>
      <c r="D306" s="139"/>
      <c r="E306" s="138"/>
      <c r="F306" s="138"/>
    </row>
    <row r="307" spans="1:6" ht="12.75">
      <c r="A307" s="138"/>
      <c r="B307" s="138"/>
      <c r="C307" s="138"/>
      <c r="D307" s="139"/>
      <c r="E307" s="138"/>
      <c r="F307" s="138"/>
    </row>
    <row r="308" spans="1:6" ht="12.75">
      <c r="A308" s="138"/>
      <c r="B308" s="138"/>
      <c r="C308" s="138"/>
      <c r="D308" s="139"/>
      <c r="E308" s="138"/>
      <c r="F308" s="138"/>
    </row>
    <row r="309" spans="1:6" ht="12.75">
      <c r="A309" s="138"/>
      <c r="B309" s="138"/>
      <c r="C309" s="138"/>
      <c r="D309" s="139"/>
      <c r="E309" s="138"/>
      <c r="F309" s="138"/>
    </row>
    <row r="310" spans="1:6" ht="12.75">
      <c r="A310" s="138"/>
      <c r="B310" s="138"/>
      <c r="C310" s="138"/>
      <c r="D310" s="139"/>
      <c r="E310" s="138"/>
      <c r="F310" s="138"/>
    </row>
    <row r="311" spans="1:6" ht="12.75">
      <c r="A311" s="138"/>
      <c r="B311" s="138"/>
      <c r="C311" s="138"/>
      <c r="D311" s="139"/>
      <c r="E311" s="138"/>
      <c r="F311" s="138"/>
    </row>
    <row r="312" spans="1:6" ht="12.75">
      <c r="A312" s="138"/>
      <c r="B312" s="138"/>
      <c r="C312" s="138"/>
      <c r="D312" s="139"/>
      <c r="E312" s="138"/>
      <c r="F312" s="138"/>
    </row>
    <row r="313" spans="1:6" ht="12.75">
      <c r="A313" s="138"/>
      <c r="B313" s="138"/>
      <c r="C313" s="138"/>
      <c r="D313" s="139"/>
      <c r="E313" s="138"/>
      <c r="F313" s="138"/>
    </row>
    <row r="314" spans="1:6" ht="12.75">
      <c r="A314" s="138"/>
      <c r="B314" s="138"/>
      <c r="C314" s="138"/>
      <c r="D314" s="139"/>
      <c r="E314" s="138"/>
      <c r="F314" s="138"/>
    </row>
    <row r="315" spans="1:6" ht="12.75">
      <c r="A315" s="138"/>
      <c r="B315" s="138"/>
      <c r="C315" s="138"/>
      <c r="D315" s="139"/>
      <c r="E315" s="138"/>
      <c r="F315" s="138"/>
    </row>
    <row r="316" spans="1:6" ht="12.75">
      <c r="A316" s="138"/>
      <c r="B316" s="138"/>
      <c r="C316" s="138"/>
      <c r="D316" s="139"/>
      <c r="E316" s="138"/>
      <c r="F316" s="138"/>
    </row>
    <row r="317" spans="1:6" ht="12.75">
      <c r="A317" s="138"/>
      <c r="B317" s="138"/>
      <c r="C317" s="138"/>
      <c r="D317" s="139"/>
      <c r="E317" s="138"/>
      <c r="F317" s="138"/>
    </row>
    <row r="318" spans="1:6" ht="12.75">
      <c r="A318" s="138"/>
      <c r="B318" s="138"/>
      <c r="C318" s="138"/>
      <c r="D318" s="139"/>
      <c r="E318" s="138"/>
      <c r="F318" s="138"/>
    </row>
    <row r="319" spans="1:6" ht="12.75">
      <c r="A319" s="138"/>
      <c r="B319" s="138"/>
      <c r="C319" s="138"/>
      <c r="D319" s="139"/>
      <c r="E319" s="138"/>
      <c r="F319" s="138"/>
    </row>
    <row r="320" spans="1:6" ht="12.75">
      <c r="A320" s="138"/>
      <c r="B320" s="138"/>
      <c r="C320" s="138"/>
      <c r="D320" s="139"/>
      <c r="E320" s="138"/>
      <c r="F320" s="138"/>
    </row>
    <row r="321" spans="1:6" ht="12.75">
      <c r="A321" s="138"/>
      <c r="B321" s="138"/>
      <c r="C321" s="138"/>
      <c r="D321" s="139"/>
      <c r="E321" s="138"/>
      <c r="F321" s="138"/>
    </row>
    <row r="322" spans="1:6" ht="12.75">
      <c r="A322" s="138"/>
      <c r="B322" s="138"/>
      <c r="C322" s="138"/>
      <c r="D322" s="139"/>
      <c r="E322" s="138"/>
      <c r="F322" s="138"/>
    </row>
    <row r="323" spans="1:6" ht="12.75">
      <c r="A323" s="138"/>
      <c r="B323" s="138"/>
      <c r="C323" s="138"/>
      <c r="D323" s="139"/>
      <c r="E323" s="138"/>
      <c r="F323" s="138"/>
    </row>
    <row r="324" spans="1:6" ht="12.75">
      <c r="A324" s="138"/>
      <c r="B324" s="138"/>
      <c r="C324" s="138"/>
      <c r="D324" s="139"/>
      <c r="E324" s="138"/>
      <c r="F324" s="138"/>
    </row>
    <row r="325" spans="1:6" ht="12.75">
      <c r="A325" s="138"/>
      <c r="B325" s="138"/>
      <c r="C325" s="138"/>
      <c r="D325" s="139"/>
      <c r="E325" s="138"/>
      <c r="F325" s="138"/>
    </row>
    <row r="326" spans="1:6" ht="12.75">
      <c r="A326" s="138"/>
      <c r="B326" s="138"/>
      <c r="C326" s="138"/>
      <c r="D326" s="139"/>
      <c r="E326" s="138"/>
      <c r="F326" s="138"/>
    </row>
    <row r="327" spans="1:6" ht="12.75">
      <c r="A327" s="138"/>
      <c r="B327" s="138"/>
      <c r="C327" s="138"/>
      <c r="D327" s="139"/>
      <c r="E327" s="138"/>
      <c r="F327" s="138"/>
    </row>
    <row r="328" spans="1:6" ht="12.75">
      <c r="A328" s="138"/>
      <c r="B328" s="138"/>
      <c r="C328" s="138"/>
      <c r="D328" s="139"/>
      <c r="E328" s="138"/>
      <c r="F328" s="138"/>
    </row>
    <row r="329" spans="1:6" ht="12.75">
      <c r="A329" s="138"/>
      <c r="B329" s="138"/>
      <c r="C329" s="138"/>
      <c r="D329" s="139"/>
      <c r="E329" s="138"/>
      <c r="F329" s="138"/>
    </row>
    <row r="330" spans="1:6" ht="12.75">
      <c r="A330" s="138"/>
      <c r="B330" s="138"/>
      <c r="C330" s="138"/>
      <c r="D330" s="139"/>
      <c r="E330" s="138"/>
      <c r="F330" s="138"/>
    </row>
    <row r="331" spans="1:6" ht="12.75">
      <c r="A331" s="138"/>
      <c r="B331" s="138"/>
      <c r="C331" s="138"/>
      <c r="D331" s="139"/>
      <c r="E331" s="138"/>
      <c r="F331" s="138"/>
    </row>
    <row r="332" spans="1:6" ht="12.75">
      <c r="A332" s="138"/>
      <c r="B332" s="138"/>
      <c r="C332" s="138"/>
      <c r="D332" s="139"/>
      <c r="E332" s="138"/>
      <c r="F332" s="138"/>
    </row>
    <row r="333" spans="1:6" ht="12.75">
      <c r="A333" s="138"/>
      <c r="B333" s="138"/>
      <c r="C333" s="138"/>
      <c r="D333" s="139"/>
      <c r="E333" s="138"/>
      <c r="F333" s="138"/>
    </row>
    <row r="334" spans="1:6" ht="12.75">
      <c r="A334" s="138"/>
      <c r="B334" s="138"/>
      <c r="C334" s="138"/>
      <c r="D334" s="139"/>
      <c r="E334" s="138"/>
      <c r="F334" s="138"/>
    </row>
    <row r="335" spans="1:6" ht="12.75">
      <c r="A335" s="138"/>
      <c r="B335" s="138"/>
      <c r="C335" s="138"/>
      <c r="D335" s="139"/>
      <c r="E335" s="138"/>
      <c r="F335" s="138"/>
    </row>
    <row r="336" spans="1:6" ht="12.75">
      <c r="A336" s="138"/>
      <c r="B336" s="138"/>
      <c r="C336" s="138"/>
      <c r="D336" s="139"/>
      <c r="E336" s="138"/>
      <c r="F336" s="138"/>
    </row>
    <row r="337" spans="1:6" ht="12.75">
      <c r="A337" s="138"/>
      <c r="B337" s="138"/>
      <c r="C337" s="138"/>
      <c r="D337" s="139"/>
      <c r="E337" s="138"/>
      <c r="F337" s="138"/>
    </row>
    <row r="338" spans="1:6" ht="12.75">
      <c r="A338" s="138"/>
      <c r="B338" s="138"/>
      <c r="C338" s="138"/>
      <c r="D338" s="139"/>
      <c r="E338" s="138"/>
      <c r="F338" s="138"/>
    </row>
    <row r="339" spans="1:6" ht="12.75">
      <c r="A339" s="138"/>
      <c r="B339" s="138"/>
      <c r="C339" s="138"/>
      <c r="D339" s="139"/>
      <c r="E339" s="138"/>
      <c r="F339" s="138"/>
    </row>
    <row r="340" spans="1:6" ht="12.75">
      <c r="A340" s="138"/>
      <c r="B340" s="138"/>
      <c r="C340" s="138"/>
      <c r="D340" s="139"/>
      <c r="E340" s="138"/>
      <c r="F340" s="138"/>
    </row>
    <row r="341" spans="1:6" ht="12.75">
      <c r="A341" s="138"/>
      <c r="B341" s="138"/>
      <c r="C341" s="138"/>
      <c r="D341" s="139"/>
      <c r="E341" s="138"/>
      <c r="F341" s="138"/>
    </row>
    <row r="342" spans="1:6" ht="12.75">
      <c r="A342" s="138"/>
      <c r="B342" s="138"/>
      <c r="C342" s="138"/>
      <c r="D342" s="139"/>
      <c r="E342" s="138"/>
      <c r="F342" s="138"/>
    </row>
    <row r="343" spans="1:6" ht="12.75">
      <c r="A343" s="138"/>
      <c r="B343" s="138"/>
      <c r="C343" s="138"/>
      <c r="D343" s="139"/>
      <c r="E343" s="138"/>
      <c r="F343" s="138"/>
    </row>
    <row r="344" spans="1:6" ht="12.75">
      <c r="A344" s="138"/>
      <c r="B344" s="138"/>
      <c r="C344" s="138"/>
      <c r="D344" s="139"/>
      <c r="E344" s="138"/>
      <c r="F344" s="138"/>
    </row>
    <row r="345" spans="1:6" ht="12.75">
      <c r="A345" s="138"/>
      <c r="B345" s="138"/>
      <c r="C345" s="138"/>
      <c r="D345" s="139"/>
      <c r="E345" s="138"/>
      <c r="F345" s="138"/>
    </row>
    <row r="346" spans="1:6" ht="12.75">
      <c r="A346" s="138"/>
      <c r="B346" s="138"/>
      <c r="C346" s="138"/>
      <c r="D346" s="139"/>
      <c r="E346" s="138"/>
      <c r="F346" s="138"/>
    </row>
    <row r="347" spans="1:6" ht="12.75">
      <c r="A347" s="138"/>
      <c r="B347" s="138"/>
      <c r="C347" s="138"/>
      <c r="D347" s="139"/>
      <c r="E347" s="138"/>
      <c r="F347" s="138"/>
    </row>
    <row r="348" spans="1:6" ht="12.75">
      <c r="A348" s="138"/>
      <c r="B348" s="138"/>
      <c r="C348" s="138"/>
      <c r="D348" s="139"/>
      <c r="E348" s="138"/>
      <c r="F348" s="138"/>
    </row>
    <row r="349" spans="1:6" ht="12.75">
      <c r="A349" s="138"/>
      <c r="B349" s="138"/>
      <c r="C349" s="138"/>
      <c r="D349" s="139"/>
      <c r="E349" s="138"/>
      <c r="F349" s="138"/>
    </row>
    <row r="350" spans="1:6" ht="12.75">
      <c r="A350" s="138"/>
      <c r="B350" s="138"/>
      <c r="C350" s="138"/>
      <c r="D350" s="139"/>
      <c r="E350" s="138"/>
      <c r="F350" s="138"/>
    </row>
    <row r="351" spans="1:6" ht="12.75">
      <c r="A351" s="138"/>
      <c r="B351" s="138"/>
      <c r="C351" s="138"/>
      <c r="D351" s="139"/>
      <c r="E351" s="138"/>
      <c r="F351" s="138"/>
    </row>
    <row r="352" spans="1:6" ht="12.75">
      <c r="A352" s="138"/>
      <c r="B352" s="138"/>
      <c r="C352" s="138"/>
      <c r="D352" s="139"/>
      <c r="E352" s="138"/>
      <c r="F352" s="138"/>
    </row>
    <row r="353" spans="1:6" ht="12.75">
      <c r="A353" s="138"/>
      <c r="B353" s="138"/>
      <c r="C353" s="138"/>
      <c r="D353" s="139"/>
      <c r="E353" s="138"/>
      <c r="F353" s="138"/>
    </row>
    <row r="354" spans="1:6" ht="12.75">
      <c r="A354" s="138"/>
      <c r="B354" s="138"/>
      <c r="C354" s="138"/>
      <c r="D354" s="139"/>
      <c r="E354" s="138"/>
      <c r="F354" s="138"/>
    </row>
    <row r="355" spans="1:6" ht="12.75">
      <c r="A355" s="138"/>
      <c r="B355" s="138"/>
      <c r="C355" s="138"/>
      <c r="D355" s="139"/>
      <c r="E355" s="138"/>
      <c r="F355" s="138"/>
    </row>
  </sheetData>
  <sheetProtection/>
  <mergeCells count="19">
    <mergeCell ref="A80:F80"/>
    <mergeCell ref="A79:F79"/>
    <mergeCell ref="A51:F51"/>
    <mergeCell ref="A3:F3"/>
    <mergeCell ref="A5:F5"/>
    <mergeCell ref="A10:F10"/>
    <mergeCell ref="A13:F13"/>
    <mergeCell ref="A52:F52"/>
    <mergeCell ref="A18:F18"/>
    <mergeCell ref="A1:F1"/>
    <mergeCell ref="A28:F28"/>
    <mergeCell ref="A50:F50"/>
    <mergeCell ref="A78:F78"/>
    <mergeCell ref="A21:F21"/>
    <mergeCell ref="A26:F26"/>
    <mergeCell ref="A29:F29"/>
    <mergeCell ref="A30:F30"/>
    <mergeCell ref="A32:F32"/>
    <mergeCell ref="A2:F2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scale="87" r:id="rId1"/>
  <headerFooter>
    <oddFooter>&amp;R&amp;"TH SarabunIT๙,ธรรมดา"&amp;14หน้าที่ &amp;P</oddFooter>
  </headerFooter>
  <rowBreaks count="3" manualBreakCount="3">
    <brk id="27" max="5" man="1"/>
    <brk id="49" max="5" man="1"/>
    <brk id="7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29"/>
  <sheetViews>
    <sheetView view="pageLayout" zoomScale="98" zoomScaleSheetLayoutView="100" zoomScalePageLayoutView="98" workbookViewId="0" topLeftCell="A151">
      <selection activeCell="C153" sqref="C153:F153"/>
    </sheetView>
  </sheetViews>
  <sheetFormatPr defaultColWidth="9.140625" defaultRowHeight="12.75"/>
  <cols>
    <col min="1" max="1" width="4.8515625" style="185" customWidth="1"/>
    <col min="2" max="2" width="36.7109375" style="0" customWidth="1"/>
    <col min="3" max="3" width="33.140625" style="216" customWidth="1"/>
    <col min="4" max="4" width="11.8515625" style="0" customWidth="1"/>
    <col min="5" max="5" width="12.8515625" style="0" customWidth="1"/>
    <col min="6" max="6" width="11.421875" style="0" customWidth="1"/>
    <col min="7" max="12" width="3.140625" style="0" customWidth="1"/>
    <col min="13" max="13" width="3.57421875" style="0" customWidth="1"/>
    <col min="14" max="15" width="3.140625" style="0" customWidth="1"/>
    <col min="16" max="16" width="3.28125" style="0" customWidth="1"/>
    <col min="17" max="17" width="3.140625" style="0" customWidth="1"/>
    <col min="18" max="18" width="3.7109375" style="0" customWidth="1"/>
    <col min="19" max="19" width="12.421875" style="0" customWidth="1"/>
  </cols>
  <sheetData>
    <row r="1" spans="1:19" ht="21">
      <c r="A1" s="414" t="s">
        <v>297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185"/>
    </row>
    <row r="2" spans="1:19" ht="21">
      <c r="A2" s="414" t="s">
        <v>298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185"/>
    </row>
    <row r="3" spans="1:19" ht="21">
      <c r="A3" s="414" t="s">
        <v>177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85"/>
    </row>
    <row r="4" spans="1:19" ht="21">
      <c r="A4" s="175" t="s">
        <v>299</v>
      </c>
      <c r="B4" s="175"/>
      <c r="C4" s="190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5"/>
    </row>
    <row r="5" spans="1:19" ht="21">
      <c r="A5" s="176" t="s">
        <v>300</v>
      </c>
      <c r="B5" s="176"/>
      <c r="C5" s="190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85"/>
    </row>
    <row r="6" spans="1:19" ht="21">
      <c r="A6" s="176" t="s">
        <v>301</v>
      </c>
      <c r="B6" s="176"/>
      <c r="C6" s="19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5"/>
    </row>
    <row r="7" spans="1:19" ht="21">
      <c r="A7" s="404" t="s">
        <v>10</v>
      </c>
      <c r="B7" s="156" t="s">
        <v>335</v>
      </c>
      <c r="C7" s="406" t="s">
        <v>336</v>
      </c>
      <c r="D7" s="156" t="s">
        <v>6</v>
      </c>
      <c r="E7" s="156" t="s">
        <v>13</v>
      </c>
      <c r="F7" s="415" t="s">
        <v>338</v>
      </c>
      <c r="G7" s="418" t="s">
        <v>181</v>
      </c>
      <c r="H7" s="419"/>
      <c r="I7" s="420"/>
      <c r="J7" s="417" t="s">
        <v>341</v>
      </c>
      <c r="K7" s="417"/>
      <c r="L7" s="417"/>
      <c r="M7" s="417"/>
      <c r="N7" s="417"/>
      <c r="O7" s="417"/>
      <c r="P7" s="417"/>
      <c r="Q7" s="417"/>
      <c r="R7" s="417"/>
      <c r="S7" s="438" t="s">
        <v>339</v>
      </c>
    </row>
    <row r="8" spans="1:19" ht="21">
      <c r="A8" s="405"/>
      <c r="B8" s="157"/>
      <c r="C8" s="407"/>
      <c r="D8" s="157" t="s">
        <v>337</v>
      </c>
      <c r="E8" s="157" t="s">
        <v>14</v>
      </c>
      <c r="F8" s="416"/>
      <c r="G8" s="158" t="s">
        <v>16</v>
      </c>
      <c r="H8" s="158" t="s">
        <v>17</v>
      </c>
      <c r="I8" s="158" t="s">
        <v>18</v>
      </c>
      <c r="J8" s="158" t="s">
        <v>19</v>
      </c>
      <c r="K8" s="158" t="s">
        <v>20</v>
      </c>
      <c r="L8" s="158" t="s">
        <v>21</v>
      </c>
      <c r="M8" s="158" t="s">
        <v>22</v>
      </c>
      <c r="N8" s="158" t="s">
        <v>23</v>
      </c>
      <c r="O8" s="158" t="s">
        <v>24</v>
      </c>
      <c r="P8" s="158" t="s">
        <v>25</v>
      </c>
      <c r="Q8" s="158" t="s">
        <v>26</v>
      </c>
      <c r="R8" s="158" t="s">
        <v>27</v>
      </c>
      <c r="S8" s="438"/>
    </row>
    <row r="9" spans="1:19" s="146" customFormat="1" ht="81.75" customHeight="1">
      <c r="A9" s="218">
        <v>1</v>
      </c>
      <c r="B9" s="145" t="s">
        <v>302</v>
      </c>
      <c r="C9" s="219" t="s">
        <v>351</v>
      </c>
      <c r="D9" s="147">
        <v>465500</v>
      </c>
      <c r="E9" s="218">
        <v>242</v>
      </c>
      <c r="F9" s="218" t="s">
        <v>31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1"/>
    </row>
    <row r="10" spans="1:19" s="146" customFormat="1" ht="42">
      <c r="A10" s="218">
        <v>2</v>
      </c>
      <c r="B10" s="145" t="s">
        <v>303</v>
      </c>
      <c r="C10" s="222" t="s">
        <v>358</v>
      </c>
      <c r="D10" s="147">
        <v>42700</v>
      </c>
      <c r="E10" s="148">
        <v>246</v>
      </c>
      <c r="F10" s="218" t="s">
        <v>31</v>
      </c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1"/>
    </row>
    <row r="11" spans="1:19" ht="78.75">
      <c r="A11" s="218">
        <v>3</v>
      </c>
      <c r="B11" s="145" t="s">
        <v>304</v>
      </c>
      <c r="C11" s="222" t="s">
        <v>354</v>
      </c>
      <c r="D11" s="147">
        <v>454800</v>
      </c>
      <c r="E11" s="148">
        <v>244</v>
      </c>
      <c r="F11" s="218" t="s">
        <v>31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4"/>
    </row>
    <row r="12" spans="1:19" ht="84">
      <c r="A12" s="218">
        <v>4</v>
      </c>
      <c r="B12" s="145" t="s">
        <v>305</v>
      </c>
      <c r="C12" s="222" t="s">
        <v>357</v>
      </c>
      <c r="D12" s="147">
        <v>440000</v>
      </c>
      <c r="E12" s="148">
        <v>245</v>
      </c>
      <c r="F12" s="218" t="s">
        <v>31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4"/>
    </row>
    <row r="13" spans="1:19" ht="42">
      <c r="A13" s="218">
        <v>5</v>
      </c>
      <c r="B13" s="145" t="s">
        <v>306</v>
      </c>
      <c r="C13" s="222" t="s">
        <v>359</v>
      </c>
      <c r="D13" s="147">
        <v>188600</v>
      </c>
      <c r="E13" s="148">
        <v>246</v>
      </c>
      <c r="F13" s="218" t="s">
        <v>31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4"/>
    </row>
    <row r="14" spans="1:19" ht="81.75" customHeight="1">
      <c r="A14" s="218">
        <v>6</v>
      </c>
      <c r="B14" s="145" t="s">
        <v>307</v>
      </c>
      <c r="C14" s="222" t="s">
        <v>345</v>
      </c>
      <c r="D14" s="147">
        <v>420000</v>
      </c>
      <c r="E14" s="148">
        <v>239</v>
      </c>
      <c r="F14" s="218" t="s">
        <v>31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4"/>
    </row>
    <row r="15" spans="1:19" ht="63">
      <c r="A15" s="218">
        <v>7</v>
      </c>
      <c r="B15" s="145" t="s">
        <v>308</v>
      </c>
      <c r="C15" s="222" t="s">
        <v>355</v>
      </c>
      <c r="D15" s="147">
        <v>240000</v>
      </c>
      <c r="E15" s="148">
        <v>244</v>
      </c>
      <c r="F15" s="218" t="s">
        <v>31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4"/>
    </row>
    <row r="16" spans="1:18" ht="20.25">
      <c r="A16" s="403" t="s">
        <v>297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</row>
    <row r="17" spans="1:18" ht="20.25">
      <c r="A17" s="403" t="s">
        <v>298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</row>
    <row r="18" spans="1:18" ht="20.25">
      <c r="A18" s="403" t="s">
        <v>177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</row>
    <row r="19" spans="1:18" ht="21">
      <c r="A19" s="175" t="s">
        <v>299</v>
      </c>
      <c r="B19" s="36"/>
      <c r="C19" s="19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21">
      <c r="A20" s="176" t="s">
        <v>300</v>
      </c>
      <c r="B20" s="37"/>
      <c r="C20" s="19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21">
      <c r="A21" s="176" t="s">
        <v>301</v>
      </c>
      <c r="B21" s="37"/>
      <c r="C21" s="19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21">
      <c r="A22" s="176"/>
      <c r="B22" s="37"/>
      <c r="C22" s="19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9" ht="21">
      <c r="A23" s="404" t="s">
        <v>10</v>
      </c>
      <c r="B23" s="156" t="s">
        <v>335</v>
      </c>
      <c r="C23" s="406" t="s">
        <v>336</v>
      </c>
      <c r="D23" s="156" t="s">
        <v>6</v>
      </c>
      <c r="E23" s="156" t="s">
        <v>13</v>
      </c>
      <c r="F23" s="415" t="s">
        <v>338</v>
      </c>
      <c r="G23" s="418" t="s">
        <v>181</v>
      </c>
      <c r="H23" s="419"/>
      <c r="I23" s="420"/>
      <c r="J23" s="417" t="s">
        <v>341</v>
      </c>
      <c r="K23" s="417"/>
      <c r="L23" s="417"/>
      <c r="M23" s="417"/>
      <c r="N23" s="417"/>
      <c r="O23" s="417"/>
      <c r="P23" s="417"/>
      <c r="Q23" s="417"/>
      <c r="R23" s="417"/>
      <c r="S23" s="438" t="s">
        <v>339</v>
      </c>
    </row>
    <row r="24" spans="1:19" ht="21">
      <c r="A24" s="405"/>
      <c r="B24" s="157"/>
      <c r="C24" s="407"/>
      <c r="D24" s="157" t="s">
        <v>337</v>
      </c>
      <c r="E24" s="157" t="s">
        <v>14</v>
      </c>
      <c r="F24" s="416"/>
      <c r="G24" s="158" t="s">
        <v>16</v>
      </c>
      <c r="H24" s="158" t="s">
        <v>17</v>
      </c>
      <c r="I24" s="158" t="s">
        <v>18</v>
      </c>
      <c r="J24" s="158" t="s">
        <v>19</v>
      </c>
      <c r="K24" s="158" t="s">
        <v>20</v>
      </c>
      <c r="L24" s="158" t="s">
        <v>21</v>
      </c>
      <c r="M24" s="158" t="s">
        <v>22</v>
      </c>
      <c r="N24" s="158" t="s">
        <v>23</v>
      </c>
      <c r="O24" s="158" t="s">
        <v>24</v>
      </c>
      <c r="P24" s="158" t="s">
        <v>25</v>
      </c>
      <c r="Q24" s="158" t="s">
        <v>26</v>
      </c>
      <c r="R24" s="158" t="s">
        <v>27</v>
      </c>
      <c r="S24" s="438"/>
    </row>
    <row r="25" spans="1:19" ht="84">
      <c r="A25" s="218">
        <v>8</v>
      </c>
      <c r="B25" s="145" t="s">
        <v>309</v>
      </c>
      <c r="C25" s="222" t="s">
        <v>346</v>
      </c>
      <c r="D25" s="147">
        <v>260000</v>
      </c>
      <c r="E25" s="148">
        <v>240</v>
      </c>
      <c r="F25" s="218" t="s">
        <v>31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4"/>
    </row>
    <row r="26" spans="1:19" ht="78.75">
      <c r="A26" s="179">
        <v>9</v>
      </c>
      <c r="B26" s="145" t="s">
        <v>310</v>
      </c>
      <c r="C26" s="222" t="s">
        <v>348</v>
      </c>
      <c r="D26" s="147">
        <v>260000</v>
      </c>
      <c r="E26" s="148">
        <v>241</v>
      </c>
      <c r="F26" s="218" t="s">
        <v>31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24"/>
    </row>
    <row r="27" spans="1:19" ht="78.75">
      <c r="A27" s="179">
        <v>10</v>
      </c>
      <c r="B27" s="145" t="s">
        <v>311</v>
      </c>
      <c r="C27" s="222" t="s">
        <v>353</v>
      </c>
      <c r="D27" s="147">
        <v>240000</v>
      </c>
      <c r="E27" s="148">
        <v>243</v>
      </c>
      <c r="F27" s="218" t="s">
        <v>31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224"/>
    </row>
    <row r="28" spans="1:19" ht="78.75">
      <c r="A28" s="179">
        <v>11</v>
      </c>
      <c r="B28" s="145" t="s">
        <v>312</v>
      </c>
      <c r="C28" s="222" t="s">
        <v>356</v>
      </c>
      <c r="D28" s="147">
        <v>80000</v>
      </c>
      <c r="E28" s="148">
        <v>245</v>
      </c>
      <c r="F28" s="218" t="s">
        <v>31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224"/>
    </row>
    <row r="29" spans="1:19" ht="78.75">
      <c r="A29" s="179">
        <v>12</v>
      </c>
      <c r="B29" s="145" t="s">
        <v>313</v>
      </c>
      <c r="C29" s="222" t="s">
        <v>352</v>
      </c>
      <c r="D29" s="147">
        <v>276000</v>
      </c>
      <c r="E29" s="148">
        <v>243</v>
      </c>
      <c r="F29" s="218" t="s">
        <v>31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224"/>
    </row>
    <row r="30" spans="1:19" ht="78.75" customHeight="1">
      <c r="A30" s="179">
        <v>13</v>
      </c>
      <c r="B30" s="145" t="s">
        <v>314</v>
      </c>
      <c r="C30" s="222" t="s">
        <v>350</v>
      </c>
      <c r="D30" s="147">
        <v>50000</v>
      </c>
      <c r="E30" s="148">
        <v>242</v>
      </c>
      <c r="F30" s="218" t="s">
        <v>31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224"/>
    </row>
    <row r="31" spans="1:19" ht="21">
      <c r="A31" s="177"/>
      <c r="B31" s="168"/>
      <c r="C31" s="195"/>
      <c r="D31" s="170"/>
      <c r="E31" s="171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169"/>
    </row>
    <row r="32" spans="1:19" ht="21">
      <c r="A32" s="178"/>
      <c r="B32" s="68"/>
      <c r="C32" s="196"/>
      <c r="D32" s="70"/>
      <c r="E32" s="73"/>
      <c r="F32" s="73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167"/>
    </row>
    <row r="33" spans="1:18" ht="20.25">
      <c r="A33" s="403" t="s">
        <v>297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</row>
    <row r="34" spans="1:18" ht="20.25">
      <c r="A34" s="403" t="s">
        <v>298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</row>
    <row r="35" spans="1:18" ht="20.25">
      <c r="A35" s="403" t="s">
        <v>177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</row>
    <row r="36" spans="1:18" ht="21">
      <c r="A36" s="175" t="s">
        <v>299</v>
      </c>
      <c r="B36" s="36"/>
      <c r="C36" s="190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21">
      <c r="A37" s="176" t="s">
        <v>300</v>
      </c>
      <c r="B37" s="37"/>
      <c r="C37" s="19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21">
      <c r="A38" s="176" t="s">
        <v>301</v>
      </c>
      <c r="B38" s="37"/>
      <c r="C38" s="19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21">
      <c r="A39" s="176"/>
      <c r="B39" s="37"/>
      <c r="C39" s="19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9" ht="20.25">
      <c r="A40" s="404" t="s">
        <v>10</v>
      </c>
      <c r="B40" s="39" t="s">
        <v>335</v>
      </c>
      <c r="C40" s="406" t="s">
        <v>336</v>
      </c>
      <c r="D40" s="39" t="s">
        <v>6</v>
      </c>
      <c r="E40" s="39" t="s">
        <v>13</v>
      </c>
      <c r="F40" s="408" t="s">
        <v>338</v>
      </c>
      <c r="G40" s="410" t="s">
        <v>181</v>
      </c>
      <c r="H40" s="411"/>
      <c r="I40" s="412"/>
      <c r="J40" s="413" t="s">
        <v>341</v>
      </c>
      <c r="K40" s="413"/>
      <c r="L40" s="413"/>
      <c r="M40" s="413"/>
      <c r="N40" s="413"/>
      <c r="O40" s="413"/>
      <c r="P40" s="413"/>
      <c r="Q40" s="413"/>
      <c r="R40" s="413"/>
      <c r="S40" s="438" t="s">
        <v>339</v>
      </c>
    </row>
    <row r="41" spans="1:19" ht="20.25">
      <c r="A41" s="405"/>
      <c r="B41" s="40"/>
      <c r="C41" s="407"/>
      <c r="D41" s="40" t="s">
        <v>337</v>
      </c>
      <c r="E41" s="40" t="s">
        <v>14</v>
      </c>
      <c r="F41" s="409"/>
      <c r="G41" s="41" t="s">
        <v>16</v>
      </c>
      <c r="H41" s="41" t="s">
        <v>17</v>
      </c>
      <c r="I41" s="41" t="s">
        <v>18</v>
      </c>
      <c r="J41" s="41" t="s">
        <v>19</v>
      </c>
      <c r="K41" s="41" t="s">
        <v>20</v>
      </c>
      <c r="L41" s="41" t="s">
        <v>21</v>
      </c>
      <c r="M41" s="41" t="s">
        <v>22</v>
      </c>
      <c r="N41" s="41" t="s">
        <v>23</v>
      </c>
      <c r="O41" s="41" t="s">
        <v>24</v>
      </c>
      <c r="P41" s="41" t="s">
        <v>25</v>
      </c>
      <c r="Q41" s="41" t="s">
        <v>26</v>
      </c>
      <c r="R41" s="41" t="s">
        <v>27</v>
      </c>
      <c r="S41" s="438"/>
    </row>
    <row r="42" spans="1:19" ht="84">
      <c r="A42" s="179">
        <v>14</v>
      </c>
      <c r="B42" s="145" t="s">
        <v>315</v>
      </c>
      <c r="C42" s="222" t="s">
        <v>347</v>
      </c>
      <c r="D42" s="147">
        <v>270000</v>
      </c>
      <c r="E42" s="148">
        <v>240</v>
      </c>
      <c r="F42" s="218" t="s">
        <v>31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72"/>
    </row>
    <row r="43" spans="1:19" ht="78.75">
      <c r="A43" s="179">
        <v>15</v>
      </c>
      <c r="B43" s="145" t="s">
        <v>316</v>
      </c>
      <c r="C43" s="222" t="s">
        <v>343</v>
      </c>
      <c r="D43" s="147">
        <v>345900</v>
      </c>
      <c r="E43" s="148">
        <v>238</v>
      </c>
      <c r="F43" s="218" t="s">
        <v>31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172"/>
    </row>
    <row r="44" spans="1:19" ht="78.75">
      <c r="A44" s="179">
        <v>16</v>
      </c>
      <c r="B44" s="145" t="s">
        <v>317</v>
      </c>
      <c r="C44" s="222" t="s">
        <v>344</v>
      </c>
      <c r="D44" s="147">
        <v>149800</v>
      </c>
      <c r="E44" s="148">
        <v>239</v>
      </c>
      <c r="F44" s="218" t="s">
        <v>31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72"/>
    </row>
    <row r="45" spans="1:19" ht="64.5" customHeight="1">
      <c r="A45" s="179">
        <v>17</v>
      </c>
      <c r="B45" s="145" t="s">
        <v>318</v>
      </c>
      <c r="C45" s="222" t="s">
        <v>342</v>
      </c>
      <c r="D45" s="147">
        <v>300000</v>
      </c>
      <c r="E45" s="148">
        <v>238</v>
      </c>
      <c r="F45" s="218" t="s">
        <v>31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172"/>
    </row>
    <row r="46" spans="1:19" ht="63">
      <c r="A46" s="179">
        <v>18</v>
      </c>
      <c r="B46" s="145" t="s">
        <v>319</v>
      </c>
      <c r="C46" s="222" t="s">
        <v>349</v>
      </c>
      <c r="D46" s="147">
        <v>178400</v>
      </c>
      <c r="E46" s="148">
        <v>241</v>
      </c>
      <c r="F46" s="218" t="s">
        <v>31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72"/>
    </row>
    <row r="48" spans="1:18" ht="20.25">
      <c r="A48" s="403" t="s">
        <v>297</v>
      </c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20.25">
      <c r="A49" s="403" t="s">
        <v>298</v>
      </c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</row>
    <row r="50" spans="1:18" ht="20.25">
      <c r="A50" s="403" t="s">
        <v>177</v>
      </c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</row>
    <row r="51" spans="1:18" ht="21">
      <c r="A51" s="175" t="s">
        <v>299</v>
      </c>
      <c r="B51" s="36"/>
      <c r="C51" s="19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21">
      <c r="A52" s="176" t="s">
        <v>300</v>
      </c>
      <c r="B52" s="37"/>
      <c r="C52" s="19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21">
      <c r="A53" s="176" t="s">
        <v>301</v>
      </c>
      <c r="B53" s="37"/>
      <c r="C53" s="19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21">
      <c r="A54" s="176"/>
      <c r="B54" s="37"/>
      <c r="C54" s="19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9" ht="20.25">
      <c r="A55" s="404" t="s">
        <v>10</v>
      </c>
      <c r="B55" s="39" t="s">
        <v>335</v>
      </c>
      <c r="C55" s="406" t="s">
        <v>336</v>
      </c>
      <c r="D55" s="39" t="s">
        <v>6</v>
      </c>
      <c r="E55" s="39" t="s">
        <v>13</v>
      </c>
      <c r="F55" s="408" t="s">
        <v>338</v>
      </c>
      <c r="G55" s="410" t="s">
        <v>181</v>
      </c>
      <c r="H55" s="411"/>
      <c r="I55" s="412"/>
      <c r="J55" s="413" t="s">
        <v>341</v>
      </c>
      <c r="K55" s="413"/>
      <c r="L55" s="413"/>
      <c r="M55" s="413"/>
      <c r="N55" s="413"/>
      <c r="O55" s="413"/>
      <c r="P55" s="413"/>
      <c r="Q55" s="413"/>
      <c r="R55" s="413"/>
      <c r="S55" s="438" t="s">
        <v>339</v>
      </c>
    </row>
    <row r="56" spans="1:19" ht="20.25">
      <c r="A56" s="405"/>
      <c r="B56" s="40"/>
      <c r="C56" s="407"/>
      <c r="D56" s="40" t="s">
        <v>337</v>
      </c>
      <c r="E56" s="40" t="s">
        <v>14</v>
      </c>
      <c r="F56" s="409"/>
      <c r="G56" s="41" t="s">
        <v>16</v>
      </c>
      <c r="H56" s="41" t="s">
        <v>17</v>
      </c>
      <c r="I56" s="41" t="s">
        <v>18</v>
      </c>
      <c r="J56" s="41" t="s">
        <v>19</v>
      </c>
      <c r="K56" s="41" t="s">
        <v>20</v>
      </c>
      <c r="L56" s="41" t="s">
        <v>21</v>
      </c>
      <c r="M56" s="41" t="s">
        <v>22</v>
      </c>
      <c r="N56" s="41" t="s">
        <v>23</v>
      </c>
      <c r="O56" s="41" t="s">
        <v>24</v>
      </c>
      <c r="P56" s="41" t="s">
        <v>25</v>
      </c>
      <c r="Q56" s="41" t="s">
        <v>26</v>
      </c>
      <c r="R56" s="41" t="s">
        <v>27</v>
      </c>
      <c r="S56" s="438"/>
    </row>
    <row r="57" spans="1:19" ht="78.75">
      <c r="A57" s="174">
        <v>19</v>
      </c>
      <c r="B57" s="150" t="s">
        <v>320</v>
      </c>
      <c r="C57" s="217" t="s">
        <v>361</v>
      </c>
      <c r="D57" s="152">
        <v>180000</v>
      </c>
      <c r="E57" s="153">
        <v>247</v>
      </c>
      <c r="F57" s="218" t="s">
        <v>31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151"/>
    </row>
    <row r="58" spans="1:19" ht="72" customHeight="1">
      <c r="A58" s="174">
        <v>20</v>
      </c>
      <c r="B58" s="150" t="s">
        <v>321</v>
      </c>
      <c r="C58" s="217" t="s">
        <v>362</v>
      </c>
      <c r="D58" s="152">
        <v>180000</v>
      </c>
      <c r="E58" s="153">
        <v>248</v>
      </c>
      <c r="F58" s="218" t="s">
        <v>31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51"/>
    </row>
    <row r="59" spans="1:19" ht="110.25" customHeight="1">
      <c r="A59" s="179">
        <v>21</v>
      </c>
      <c r="B59" s="145" t="s">
        <v>322</v>
      </c>
      <c r="C59" s="222" t="s">
        <v>360</v>
      </c>
      <c r="D59" s="147">
        <v>349000</v>
      </c>
      <c r="E59" s="148">
        <v>247</v>
      </c>
      <c r="F59" s="218" t="s">
        <v>31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172"/>
    </row>
    <row r="60" spans="1:19" ht="21">
      <c r="A60" s="180"/>
      <c r="B60" s="163" t="s">
        <v>29</v>
      </c>
      <c r="C60" s="192" t="s">
        <v>340</v>
      </c>
      <c r="D60" s="188">
        <f>D58+D57+D46+D45+D44+D43+D42+D30+D29+D28+D27+D26+D25+D15+D14+D13+D12+D11+D10+D9</f>
        <v>5021700</v>
      </c>
      <c r="E60" s="66"/>
      <c r="F60" s="66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172"/>
    </row>
    <row r="61" spans="1:19" ht="21">
      <c r="A61" s="177"/>
      <c r="B61" s="78"/>
      <c r="C61" s="197"/>
      <c r="D61" s="79"/>
      <c r="E61" s="80"/>
      <c r="F61" s="80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169"/>
    </row>
    <row r="62" spans="1:19" ht="21">
      <c r="A62" s="178"/>
      <c r="B62" s="69"/>
      <c r="C62" s="198"/>
      <c r="D62" s="70"/>
      <c r="E62" s="68"/>
      <c r="F62" s="68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167"/>
    </row>
    <row r="63" spans="1:19" ht="21">
      <c r="A63" s="178"/>
      <c r="B63" s="69"/>
      <c r="C63" s="198"/>
      <c r="D63" s="70"/>
      <c r="E63" s="73"/>
      <c r="F63" s="73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167"/>
    </row>
    <row r="64" spans="1:19" ht="21">
      <c r="A64" s="178"/>
      <c r="B64" s="69"/>
      <c r="C64" s="198"/>
      <c r="D64" s="70"/>
      <c r="E64" s="73"/>
      <c r="F64" s="73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167"/>
    </row>
    <row r="65" spans="1:19" ht="21">
      <c r="A65" s="178"/>
      <c r="B65" s="69"/>
      <c r="C65" s="198"/>
      <c r="D65" s="70"/>
      <c r="E65" s="73"/>
      <c r="F65" s="73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167"/>
    </row>
    <row r="66" spans="1:19" ht="21">
      <c r="A66" s="178"/>
      <c r="B66" s="69"/>
      <c r="C66" s="198"/>
      <c r="D66" s="70"/>
      <c r="E66" s="68"/>
      <c r="F66" s="68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167"/>
    </row>
    <row r="67" spans="1:19" ht="21">
      <c r="A67" s="178"/>
      <c r="B67" s="69"/>
      <c r="C67" s="198"/>
      <c r="D67" s="70"/>
      <c r="E67" s="73"/>
      <c r="F67" s="73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167"/>
    </row>
    <row r="68" spans="1:18" ht="20.25">
      <c r="A68" s="403" t="s">
        <v>297</v>
      </c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</row>
    <row r="69" spans="1:18" ht="20.25">
      <c r="A69" s="403" t="s">
        <v>298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</row>
    <row r="70" spans="1:18" ht="20.25">
      <c r="A70" s="403" t="s">
        <v>177</v>
      </c>
      <c r="B70" s="403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</row>
    <row r="71" spans="1:18" ht="21">
      <c r="A71" s="175" t="s">
        <v>299</v>
      </c>
      <c r="B71" s="36"/>
      <c r="C71" s="190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21">
      <c r="A72" s="176" t="s">
        <v>300</v>
      </c>
      <c r="B72" s="37"/>
      <c r="C72" s="190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ht="21">
      <c r="A73" s="176" t="s">
        <v>323</v>
      </c>
      <c r="B73" s="37"/>
      <c r="C73" s="19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21">
      <c r="A74" s="176"/>
      <c r="B74" s="37"/>
      <c r="C74" s="19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9" ht="20.25">
      <c r="A75" s="404" t="s">
        <v>10</v>
      </c>
      <c r="B75" s="39" t="s">
        <v>335</v>
      </c>
      <c r="C75" s="406" t="s">
        <v>336</v>
      </c>
      <c r="D75" s="39" t="s">
        <v>6</v>
      </c>
      <c r="E75" s="39" t="s">
        <v>13</v>
      </c>
      <c r="F75" s="408" t="s">
        <v>338</v>
      </c>
      <c r="G75" s="410" t="s">
        <v>181</v>
      </c>
      <c r="H75" s="411"/>
      <c r="I75" s="412"/>
      <c r="J75" s="413" t="s">
        <v>341</v>
      </c>
      <c r="K75" s="413"/>
      <c r="L75" s="413"/>
      <c r="M75" s="413"/>
      <c r="N75" s="413"/>
      <c r="O75" s="413"/>
      <c r="P75" s="413"/>
      <c r="Q75" s="413"/>
      <c r="R75" s="413"/>
      <c r="S75" s="438" t="s">
        <v>339</v>
      </c>
    </row>
    <row r="76" spans="1:19" ht="20.25">
      <c r="A76" s="405"/>
      <c r="B76" s="40"/>
      <c r="C76" s="407"/>
      <c r="D76" s="40" t="s">
        <v>337</v>
      </c>
      <c r="E76" s="40" t="s">
        <v>14</v>
      </c>
      <c r="F76" s="409"/>
      <c r="G76" s="41" t="s">
        <v>16</v>
      </c>
      <c r="H76" s="41" t="s">
        <v>17</v>
      </c>
      <c r="I76" s="41" t="s">
        <v>18</v>
      </c>
      <c r="J76" s="41" t="s">
        <v>19</v>
      </c>
      <c r="K76" s="41" t="s">
        <v>20</v>
      </c>
      <c r="L76" s="41" t="s">
        <v>21</v>
      </c>
      <c r="M76" s="41" t="s">
        <v>22</v>
      </c>
      <c r="N76" s="41" t="s">
        <v>23</v>
      </c>
      <c r="O76" s="41" t="s">
        <v>24</v>
      </c>
      <c r="P76" s="41" t="s">
        <v>25</v>
      </c>
      <c r="Q76" s="41" t="s">
        <v>26</v>
      </c>
      <c r="R76" s="41" t="s">
        <v>27</v>
      </c>
      <c r="S76" s="438"/>
    </row>
    <row r="77" spans="1:19" ht="63">
      <c r="A77" s="149" t="s">
        <v>324</v>
      </c>
      <c r="B77" s="145" t="s">
        <v>325</v>
      </c>
      <c r="C77" s="222" t="s">
        <v>364</v>
      </c>
      <c r="D77" s="147">
        <v>25000</v>
      </c>
      <c r="E77" s="148">
        <v>207</v>
      </c>
      <c r="F77" s="218" t="s">
        <v>107</v>
      </c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72"/>
    </row>
    <row r="78" spans="1:19" ht="47.25">
      <c r="A78" s="149" t="s">
        <v>326</v>
      </c>
      <c r="B78" s="145" t="s">
        <v>327</v>
      </c>
      <c r="C78" s="222" t="s">
        <v>363</v>
      </c>
      <c r="D78" s="147">
        <v>150000</v>
      </c>
      <c r="E78" s="148">
        <v>206</v>
      </c>
      <c r="F78" s="225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72"/>
    </row>
    <row r="79" spans="1:19" ht="47.25">
      <c r="A79" s="149" t="s">
        <v>328</v>
      </c>
      <c r="B79" s="145" t="s">
        <v>329</v>
      </c>
      <c r="C79" s="222" t="s">
        <v>366</v>
      </c>
      <c r="D79" s="147">
        <v>22700</v>
      </c>
      <c r="E79" s="148">
        <v>208</v>
      </c>
      <c r="F79" s="180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233"/>
    </row>
    <row r="80" spans="1:19" ht="87" customHeight="1">
      <c r="A80" s="149" t="s">
        <v>330</v>
      </c>
      <c r="B80" s="145" t="s">
        <v>331</v>
      </c>
      <c r="C80" s="222" t="s">
        <v>365</v>
      </c>
      <c r="D80" s="147">
        <v>230000</v>
      </c>
      <c r="E80" s="148">
        <v>207</v>
      </c>
      <c r="F80" s="180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72"/>
    </row>
    <row r="81" spans="1:19" ht="63">
      <c r="A81" s="149" t="s">
        <v>332</v>
      </c>
      <c r="B81" s="145" t="s">
        <v>333</v>
      </c>
      <c r="C81" s="222" t="s">
        <v>367</v>
      </c>
      <c r="D81" s="147">
        <v>72000</v>
      </c>
      <c r="E81" s="148">
        <v>208</v>
      </c>
      <c r="F81" s="180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72"/>
    </row>
    <row r="82" spans="1:19" ht="21">
      <c r="A82" s="162"/>
      <c r="B82" s="163" t="s">
        <v>29</v>
      </c>
      <c r="C82" s="192" t="s">
        <v>334</v>
      </c>
      <c r="D82" s="164">
        <f>SUM(D77:D81)</f>
        <v>499700</v>
      </c>
      <c r="E82" s="165"/>
      <c r="F82" s="165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89"/>
      <c r="S82" s="172"/>
    </row>
    <row r="83" spans="1:18" ht="21">
      <c r="A83" s="177"/>
      <c r="B83" s="78"/>
      <c r="C83" s="197"/>
      <c r="D83" s="79"/>
      <c r="E83" s="80"/>
      <c r="F83" s="80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69"/>
    </row>
    <row r="84" spans="1:18" ht="21">
      <c r="A84" s="178"/>
      <c r="B84" s="69"/>
      <c r="C84" s="198"/>
      <c r="D84" s="70"/>
      <c r="E84" s="73"/>
      <c r="F84" s="73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21">
      <c r="A85" s="178"/>
      <c r="B85" s="69"/>
      <c r="C85" s="193"/>
      <c r="D85" s="70"/>
      <c r="E85" s="68"/>
      <c r="F85" s="68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ht="21">
      <c r="A86" s="178"/>
      <c r="B86" s="69"/>
      <c r="C86" s="198"/>
      <c r="D86" s="70"/>
      <c r="E86" s="73"/>
      <c r="F86" s="73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21">
      <c r="A87" s="178"/>
      <c r="B87" s="69"/>
      <c r="C87" s="198"/>
      <c r="D87" s="70"/>
      <c r="E87" s="73"/>
      <c r="F87" s="73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21">
      <c r="A88" s="181"/>
      <c r="B88" s="81"/>
      <c r="C88" s="199"/>
      <c r="D88" s="155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</row>
    <row r="89" spans="1:18" ht="20.25">
      <c r="A89" s="403" t="s">
        <v>297</v>
      </c>
      <c r="B89" s="403"/>
      <c r="C89" s="403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</row>
    <row r="90" spans="1:18" ht="20.25">
      <c r="A90" s="403" t="s">
        <v>298</v>
      </c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</row>
    <row r="91" spans="1:18" ht="20.25">
      <c r="A91" s="403" t="s">
        <v>177</v>
      </c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</row>
    <row r="92" spans="1:18" ht="21">
      <c r="A92" s="175" t="s">
        <v>299</v>
      </c>
      <c r="B92" s="36"/>
      <c r="C92" s="190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21">
      <c r="A93" s="176" t="s">
        <v>300</v>
      </c>
      <c r="B93" s="37"/>
      <c r="C93" s="190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 ht="21">
      <c r="A94" s="176" t="s">
        <v>323</v>
      </c>
      <c r="B94" s="37"/>
      <c r="C94" s="19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 ht="21">
      <c r="A95" s="176"/>
      <c r="B95" s="37"/>
      <c r="C95" s="19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9" ht="20.25">
      <c r="A96" s="404" t="s">
        <v>10</v>
      </c>
      <c r="B96" s="39" t="s">
        <v>335</v>
      </c>
      <c r="C96" s="406" t="s">
        <v>336</v>
      </c>
      <c r="D96" s="39" t="s">
        <v>6</v>
      </c>
      <c r="E96" s="39" t="s">
        <v>13</v>
      </c>
      <c r="F96" s="408" t="s">
        <v>338</v>
      </c>
      <c r="G96" s="410" t="s">
        <v>181</v>
      </c>
      <c r="H96" s="411"/>
      <c r="I96" s="412"/>
      <c r="J96" s="413" t="s">
        <v>341</v>
      </c>
      <c r="K96" s="413"/>
      <c r="L96" s="413"/>
      <c r="M96" s="413"/>
      <c r="N96" s="413"/>
      <c r="O96" s="413"/>
      <c r="P96" s="413"/>
      <c r="Q96" s="413"/>
      <c r="R96" s="413"/>
      <c r="S96" s="438" t="s">
        <v>339</v>
      </c>
    </row>
    <row r="97" spans="1:19" ht="20.25">
      <c r="A97" s="405"/>
      <c r="B97" s="40"/>
      <c r="C97" s="407"/>
      <c r="D97" s="40" t="s">
        <v>337</v>
      </c>
      <c r="E97" s="40" t="s">
        <v>14</v>
      </c>
      <c r="F97" s="409"/>
      <c r="G97" s="41" t="s">
        <v>16</v>
      </c>
      <c r="H97" s="41" t="s">
        <v>17</v>
      </c>
      <c r="I97" s="41" t="s">
        <v>18</v>
      </c>
      <c r="J97" s="41" t="s">
        <v>19</v>
      </c>
      <c r="K97" s="41" t="s">
        <v>20</v>
      </c>
      <c r="L97" s="41" t="s">
        <v>21</v>
      </c>
      <c r="M97" s="41" t="s">
        <v>22</v>
      </c>
      <c r="N97" s="41" t="s">
        <v>23</v>
      </c>
      <c r="O97" s="41" t="s">
        <v>24</v>
      </c>
      <c r="P97" s="41" t="s">
        <v>25</v>
      </c>
      <c r="Q97" s="41" t="s">
        <v>26</v>
      </c>
      <c r="R97" s="41" t="s">
        <v>27</v>
      </c>
      <c r="S97" s="438"/>
    </row>
    <row r="98" spans="1:19" ht="63">
      <c r="A98" s="149" t="s">
        <v>324</v>
      </c>
      <c r="B98" s="145" t="s">
        <v>325</v>
      </c>
      <c r="C98" s="222" t="s">
        <v>364</v>
      </c>
      <c r="D98" s="147">
        <v>25000</v>
      </c>
      <c r="E98" s="236" t="s">
        <v>385</v>
      </c>
      <c r="F98" s="218" t="s">
        <v>31</v>
      </c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72"/>
    </row>
    <row r="99" spans="1:19" ht="47.25">
      <c r="A99" s="149" t="s">
        <v>326</v>
      </c>
      <c r="B99" s="145" t="s">
        <v>327</v>
      </c>
      <c r="C99" s="222" t="s">
        <v>363</v>
      </c>
      <c r="D99" s="147">
        <v>150000</v>
      </c>
      <c r="E99" s="236" t="s">
        <v>386</v>
      </c>
      <c r="F99" s="179" t="s">
        <v>31</v>
      </c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72"/>
    </row>
    <row r="100" spans="1:19" ht="21">
      <c r="A100" s="162"/>
      <c r="B100" s="163" t="s">
        <v>29</v>
      </c>
      <c r="C100" s="192" t="s">
        <v>381</v>
      </c>
      <c r="D100" s="164">
        <f>SUM(D98:D99)</f>
        <v>175000</v>
      </c>
      <c r="E100" s="165"/>
      <c r="F100" s="165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89"/>
      <c r="S100" s="172"/>
    </row>
    <row r="101" spans="1:18" ht="21">
      <c r="A101" s="178"/>
      <c r="B101" s="69"/>
      <c r="C101" s="196"/>
      <c r="D101" s="70"/>
      <c r="E101" s="73"/>
      <c r="F101" s="73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ht="21">
      <c r="A102" s="178"/>
      <c r="B102" s="69"/>
      <c r="C102" s="196"/>
      <c r="D102" s="70"/>
      <c r="E102" s="73"/>
      <c r="F102" s="73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1:18" ht="21">
      <c r="A103" s="178"/>
      <c r="B103" s="69"/>
      <c r="C103" s="196"/>
      <c r="D103" s="70"/>
      <c r="E103" s="73"/>
      <c r="F103" s="73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ht="21">
      <c r="A104" s="178"/>
      <c r="B104" s="69"/>
      <c r="C104" s="196"/>
      <c r="D104" s="70"/>
      <c r="E104" s="73"/>
      <c r="F104" s="73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18" ht="21">
      <c r="A105" s="178"/>
      <c r="B105" s="69"/>
      <c r="C105" s="196"/>
      <c r="D105" s="70"/>
      <c r="E105" s="73"/>
      <c r="F105" s="73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1:18" ht="21">
      <c r="A106" s="178"/>
      <c r="B106" s="69"/>
      <c r="C106" s="196"/>
      <c r="D106" s="70"/>
      <c r="E106" s="73"/>
      <c r="F106" s="73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ht="21">
      <c r="A107" s="178"/>
      <c r="B107" s="69"/>
      <c r="C107" s="196"/>
      <c r="D107" s="70"/>
      <c r="E107" s="73"/>
      <c r="F107" s="7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ht="21">
      <c r="A108" s="178"/>
      <c r="B108" s="69"/>
      <c r="C108" s="196"/>
      <c r="D108" s="70"/>
      <c r="E108" s="73"/>
      <c r="F108" s="73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ht="21">
      <c r="A109" s="178"/>
      <c r="B109" s="69"/>
      <c r="C109" s="196"/>
      <c r="D109" s="70"/>
      <c r="E109" s="73"/>
      <c r="F109" s="73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18" ht="21">
      <c r="A110" s="178"/>
      <c r="B110" s="69"/>
      <c r="C110" s="196"/>
      <c r="D110" s="70"/>
      <c r="E110" s="73"/>
      <c r="F110" s="73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1:18" ht="21">
      <c r="A111" s="178"/>
      <c r="B111" s="69"/>
      <c r="C111" s="196"/>
      <c r="D111" s="70"/>
      <c r="E111" s="73"/>
      <c r="F111" s="73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1:18" ht="21">
      <c r="A112" s="178"/>
      <c r="B112" s="69"/>
      <c r="C112" s="196"/>
      <c r="D112" s="70"/>
      <c r="E112" s="73"/>
      <c r="F112" s="73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1:18" ht="21">
      <c r="A113" s="178"/>
      <c r="B113" s="69"/>
      <c r="C113" s="196"/>
      <c r="D113" s="70"/>
      <c r="E113" s="73"/>
      <c r="F113" s="73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ht="21">
      <c r="A114" s="178"/>
      <c r="B114" s="69"/>
      <c r="C114" s="196"/>
      <c r="D114" s="70"/>
      <c r="E114" s="73"/>
      <c r="F114" s="73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ht="21">
      <c r="A115" s="178"/>
      <c r="B115" s="69"/>
      <c r="C115" s="196"/>
      <c r="D115" s="70"/>
      <c r="E115" s="73"/>
      <c r="F115" s="73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8" ht="21">
      <c r="A116" s="178"/>
      <c r="B116" s="69"/>
      <c r="C116" s="196"/>
      <c r="D116" s="70"/>
      <c r="E116" s="73"/>
      <c r="F116" s="73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ht="21">
      <c r="A117" s="178"/>
      <c r="B117" s="69"/>
      <c r="C117" s="196"/>
      <c r="D117" s="70"/>
      <c r="E117" s="73"/>
      <c r="F117" s="73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ht="20.25">
      <c r="A118" s="403" t="s">
        <v>297</v>
      </c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</row>
    <row r="119" spans="1:18" ht="20.25">
      <c r="A119" s="403" t="s">
        <v>298</v>
      </c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</row>
    <row r="120" spans="1:18" ht="20.25">
      <c r="A120" s="403" t="s">
        <v>177</v>
      </c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</row>
    <row r="121" spans="1:18" ht="21">
      <c r="A121" s="175" t="s">
        <v>299</v>
      </c>
      <c r="B121" s="36"/>
      <c r="C121" s="190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21">
      <c r="A122" s="176" t="s">
        <v>300</v>
      </c>
      <c r="B122" s="37"/>
      <c r="C122" s="190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 ht="21">
      <c r="A123" s="176" t="s">
        <v>323</v>
      </c>
      <c r="B123" s="37"/>
      <c r="C123" s="191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21">
      <c r="A124" s="176"/>
      <c r="B124" s="37"/>
      <c r="C124" s="191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9" ht="20.25">
      <c r="A125" s="404" t="s">
        <v>10</v>
      </c>
      <c r="B125" s="39" t="s">
        <v>335</v>
      </c>
      <c r="C125" s="406" t="s">
        <v>336</v>
      </c>
      <c r="D125" s="39" t="s">
        <v>6</v>
      </c>
      <c r="E125" s="39" t="s">
        <v>13</v>
      </c>
      <c r="F125" s="408" t="s">
        <v>338</v>
      </c>
      <c r="G125" s="410" t="s">
        <v>181</v>
      </c>
      <c r="H125" s="411"/>
      <c r="I125" s="412"/>
      <c r="J125" s="413" t="s">
        <v>341</v>
      </c>
      <c r="K125" s="413"/>
      <c r="L125" s="413"/>
      <c r="M125" s="413"/>
      <c r="N125" s="413"/>
      <c r="O125" s="413"/>
      <c r="P125" s="413"/>
      <c r="Q125" s="413"/>
      <c r="R125" s="413"/>
      <c r="S125" s="438" t="s">
        <v>339</v>
      </c>
    </row>
    <row r="126" spans="1:19" ht="20.25">
      <c r="A126" s="405"/>
      <c r="B126" s="40"/>
      <c r="C126" s="407"/>
      <c r="D126" s="40" t="s">
        <v>337</v>
      </c>
      <c r="E126" s="40" t="s">
        <v>14</v>
      </c>
      <c r="F126" s="409"/>
      <c r="G126" s="41" t="s">
        <v>16</v>
      </c>
      <c r="H126" s="41" t="s">
        <v>17</v>
      </c>
      <c r="I126" s="41" t="s">
        <v>18</v>
      </c>
      <c r="J126" s="41" t="s">
        <v>19</v>
      </c>
      <c r="K126" s="41" t="s">
        <v>20</v>
      </c>
      <c r="L126" s="41" t="s">
        <v>21</v>
      </c>
      <c r="M126" s="41" t="s">
        <v>22</v>
      </c>
      <c r="N126" s="41" t="s">
        <v>23</v>
      </c>
      <c r="O126" s="41" t="s">
        <v>24</v>
      </c>
      <c r="P126" s="41" t="s">
        <v>25</v>
      </c>
      <c r="Q126" s="41" t="s">
        <v>26</v>
      </c>
      <c r="R126" s="41" t="s">
        <v>27</v>
      </c>
      <c r="S126" s="438"/>
    </row>
    <row r="127" spans="1:19" ht="47.25">
      <c r="A127" s="149">
        <v>1</v>
      </c>
      <c r="B127" s="145" t="s">
        <v>329</v>
      </c>
      <c r="C127" s="222" t="s">
        <v>366</v>
      </c>
      <c r="D127" s="147">
        <v>22700</v>
      </c>
      <c r="E127" s="236" t="s">
        <v>382</v>
      </c>
      <c r="F127" s="179" t="s">
        <v>31</v>
      </c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233"/>
    </row>
    <row r="128" spans="1:19" ht="87" customHeight="1">
      <c r="A128" s="149">
        <v>2</v>
      </c>
      <c r="B128" s="145" t="s">
        <v>331</v>
      </c>
      <c r="C128" s="222" t="s">
        <v>365</v>
      </c>
      <c r="D128" s="147">
        <v>230000</v>
      </c>
      <c r="E128" s="236" t="s">
        <v>383</v>
      </c>
      <c r="F128" s="179" t="s">
        <v>31</v>
      </c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72"/>
    </row>
    <row r="129" spans="1:19" ht="63">
      <c r="A129" s="149">
        <v>3</v>
      </c>
      <c r="B129" s="145" t="s">
        <v>333</v>
      </c>
      <c r="C129" s="222" t="s">
        <v>367</v>
      </c>
      <c r="D129" s="147">
        <v>72000</v>
      </c>
      <c r="E129" s="236" t="s">
        <v>384</v>
      </c>
      <c r="F129" s="179" t="s">
        <v>31</v>
      </c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72"/>
    </row>
    <row r="130" spans="1:19" ht="21">
      <c r="A130" s="162"/>
      <c r="B130" s="163" t="s">
        <v>29</v>
      </c>
      <c r="C130" s="192" t="s">
        <v>287</v>
      </c>
      <c r="D130" s="164">
        <f>SUM(D127:D129)</f>
        <v>324700</v>
      </c>
      <c r="E130" s="165"/>
      <c r="F130" s="165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89"/>
      <c r="S130" s="172"/>
    </row>
    <row r="131" spans="1:18" ht="21">
      <c r="A131" s="1"/>
      <c r="B131" s="60"/>
      <c r="C131" s="194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1:18" ht="20.25">
      <c r="A132" s="403" t="s">
        <v>297</v>
      </c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</row>
    <row r="133" spans="1:18" ht="20.25">
      <c r="A133" s="403" t="s">
        <v>298</v>
      </c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</row>
    <row r="134" spans="1:18" ht="20.25">
      <c r="A134" s="403" t="s">
        <v>177</v>
      </c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</row>
    <row r="135" spans="1:18" ht="21">
      <c r="A135" s="175" t="s">
        <v>387</v>
      </c>
      <c r="B135" s="36"/>
      <c r="C135" s="190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21">
      <c r="A136" s="176" t="s">
        <v>388</v>
      </c>
      <c r="B136" s="37"/>
      <c r="C136" s="190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1:18" ht="21">
      <c r="A137" s="176" t="s">
        <v>113</v>
      </c>
      <c r="B137" s="37"/>
      <c r="C137" s="19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1:18" ht="21">
      <c r="A138" s="176"/>
      <c r="B138" s="37"/>
      <c r="C138" s="191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1:19" ht="20.25">
      <c r="A139" s="404" t="s">
        <v>10</v>
      </c>
      <c r="B139" s="39" t="s">
        <v>335</v>
      </c>
      <c r="C139" s="406" t="s">
        <v>336</v>
      </c>
      <c r="D139" s="39" t="s">
        <v>6</v>
      </c>
      <c r="E139" s="39" t="s">
        <v>13</v>
      </c>
      <c r="F139" s="408" t="s">
        <v>338</v>
      </c>
      <c r="G139" s="410" t="s">
        <v>181</v>
      </c>
      <c r="H139" s="411"/>
      <c r="I139" s="412"/>
      <c r="J139" s="413" t="s">
        <v>341</v>
      </c>
      <c r="K139" s="413"/>
      <c r="L139" s="413"/>
      <c r="M139" s="413"/>
      <c r="N139" s="413"/>
      <c r="O139" s="413"/>
      <c r="P139" s="413"/>
      <c r="Q139" s="413"/>
      <c r="R139" s="413"/>
      <c r="S139" s="438" t="s">
        <v>339</v>
      </c>
    </row>
    <row r="140" spans="1:19" ht="20.25">
      <c r="A140" s="405"/>
      <c r="B140" s="40"/>
      <c r="C140" s="407"/>
      <c r="D140" s="40" t="s">
        <v>337</v>
      </c>
      <c r="E140" s="40" t="s">
        <v>14</v>
      </c>
      <c r="F140" s="409"/>
      <c r="G140" s="41" t="s">
        <v>16</v>
      </c>
      <c r="H140" s="41" t="s">
        <v>17</v>
      </c>
      <c r="I140" s="41" t="s">
        <v>18</v>
      </c>
      <c r="J140" s="41" t="s">
        <v>19</v>
      </c>
      <c r="K140" s="41" t="s">
        <v>20</v>
      </c>
      <c r="L140" s="41" t="s">
        <v>21</v>
      </c>
      <c r="M140" s="41" t="s">
        <v>22</v>
      </c>
      <c r="N140" s="41" t="s">
        <v>23</v>
      </c>
      <c r="O140" s="41" t="s">
        <v>24</v>
      </c>
      <c r="P140" s="41" t="s">
        <v>25</v>
      </c>
      <c r="Q140" s="41" t="s">
        <v>26</v>
      </c>
      <c r="R140" s="41" t="s">
        <v>27</v>
      </c>
      <c r="S140" s="438"/>
    </row>
    <row r="141" spans="1:19" ht="63">
      <c r="A141" s="149">
        <v>1</v>
      </c>
      <c r="B141" s="145" t="s">
        <v>389</v>
      </c>
      <c r="C141" s="222" t="s">
        <v>390</v>
      </c>
      <c r="D141" s="147">
        <v>15000</v>
      </c>
      <c r="E141" s="236" t="s">
        <v>391</v>
      </c>
      <c r="F141" s="179" t="s">
        <v>28</v>
      </c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233"/>
    </row>
    <row r="142" spans="1:19" ht="21">
      <c r="A142" s="162"/>
      <c r="B142" s="163" t="s">
        <v>29</v>
      </c>
      <c r="C142" s="192" t="s">
        <v>392</v>
      </c>
      <c r="D142" s="164">
        <f>SUM(D139:D141)</f>
        <v>15000</v>
      </c>
      <c r="E142" s="165"/>
      <c r="F142" s="165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89"/>
      <c r="S142" s="172"/>
    </row>
    <row r="143" spans="1:18" ht="20.25">
      <c r="A143" s="439"/>
      <c r="B143" s="439"/>
      <c r="C143" s="439"/>
      <c r="D143" s="439"/>
      <c r="E143" s="439"/>
      <c r="F143" s="439"/>
      <c r="G143" s="439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</row>
    <row r="144" spans="1:18" ht="20.25">
      <c r="A144" s="403" t="s">
        <v>297</v>
      </c>
      <c r="B144" s="403"/>
      <c r="C144" s="403"/>
      <c r="D144" s="40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  <c r="O144" s="403"/>
      <c r="P144" s="403"/>
      <c r="Q144" s="403"/>
      <c r="R144" s="403"/>
    </row>
    <row r="145" spans="1:18" ht="20.25">
      <c r="A145" s="403" t="s">
        <v>298</v>
      </c>
      <c r="B145" s="403"/>
      <c r="C145" s="403"/>
      <c r="D145" s="403"/>
      <c r="E145" s="403"/>
      <c r="F145" s="403"/>
      <c r="G145" s="403"/>
      <c r="H145" s="403"/>
      <c r="I145" s="403"/>
      <c r="J145" s="403"/>
      <c r="K145" s="403"/>
      <c r="L145" s="403"/>
      <c r="M145" s="403"/>
      <c r="N145" s="403"/>
      <c r="O145" s="403"/>
      <c r="P145" s="403"/>
      <c r="Q145" s="403"/>
      <c r="R145" s="403"/>
    </row>
    <row r="146" spans="1:18" ht="20.25">
      <c r="A146" s="403" t="s">
        <v>177</v>
      </c>
      <c r="B146" s="403"/>
      <c r="C146" s="403"/>
      <c r="D146" s="40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403"/>
    </row>
    <row r="147" spans="1:18" ht="21">
      <c r="A147" s="175" t="s">
        <v>387</v>
      </c>
      <c r="B147" s="36"/>
      <c r="C147" s="19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21">
      <c r="A148" s="176" t="s">
        <v>388</v>
      </c>
      <c r="B148" s="37"/>
      <c r="C148" s="190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</row>
    <row r="149" spans="1:18" ht="21">
      <c r="A149" s="176" t="s">
        <v>113</v>
      </c>
      <c r="B149" s="37"/>
      <c r="C149" s="191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1:18" ht="21">
      <c r="A150" s="176"/>
      <c r="B150" s="37"/>
      <c r="C150" s="191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1:19" ht="20.25">
      <c r="A151" s="404" t="s">
        <v>10</v>
      </c>
      <c r="B151" s="39" t="s">
        <v>335</v>
      </c>
      <c r="C151" s="406" t="s">
        <v>336</v>
      </c>
      <c r="D151" s="39" t="s">
        <v>6</v>
      </c>
      <c r="E151" s="39" t="s">
        <v>13</v>
      </c>
      <c r="F151" s="408" t="s">
        <v>338</v>
      </c>
      <c r="G151" s="410" t="s">
        <v>181</v>
      </c>
      <c r="H151" s="411"/>
      <c r="I151" s="412"/>
      <c r="J151" s="413" t="s">
        <v>341</v>
      </c>
      <c r="K151" s="413"/>
      <c r="L151" s="413"/>
      <c r="M151" s="413"/>
      <c r="N151" s="413"/>
      <c r="O151" s="413"/>
      <c r="P151" s="413"/>
      <c r="Q151" s="413"/>
      <c r="R151" s="413"/>
      <c r="S151" s="438" t="s">
        <v>339</v>
      </c>
    </row>
    <row r="152" spans="1:19" ht="20.25">
      <c r="A152" s="405"/>
      <c r="B152" s="40"/>
      <c r="C152" s="407"/>
      <c r="D152" s="40" t="s">
        <v>337</v>
      </c>
      <c r="E152" s="40" t="s">
        <v>14</v>
      </c>
      <c r="F152" s="409"/>
      <c r="G152" s="41" t="s">
        <v>16</v>
      </c>
      <c r="H152" s="41" t="s">
        <v>17</v>
      </c>
      <c r="I152" s="41" t="s">
        <v>18</v>
      </c>
      <c r="J152" s="41" t="s">
        <v>19</v>
      </c>
      <c r="K152" s="41" t="s">
        <v>20</v>
      </c>
      <c r="L152" s="41" t="s">
        <v>21</v>
      </c>
      <c r="M152" s="41" t="s">
        <v>22</v>
      </c>
      <c r="N152" s="41" t="s">
        <v>23</v>
      </c>
      <c r="O152" s="41" t="s">
        <v>24</v>
      </c>
      <c r="P152" s="41" t="s">
        <v>25</v>
      </c>
      <c r="Q152" s="41" t="s">
        <v>26</v>
      </c>
      <c r="R152" s="41" t="s">
        <v>27</v>
      </c>
      <c r="S152" s="438"/>
    </row>
    <row r="153" spans="1:19" ht="141" customHeight="1">
      <c r="A153" s="149">
        <v>1</v>
      </c>
      <c r="B153" s="229" t="s">
        <v>393</v>
      </c>
      <c r="C153" s="222" t="s">
        <v>394</v>
      </c>
      <c r="D153" s="147">
        <v>13000</v>
      </c>
      <c r="E153" s="236" t="s">
        <v>391</v>
      </c>
      <c r="F153" s="179" t="s">
        <v>28</v>
      </c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41"/>
      <c r="S153" s="226"/>
    </row>
    <row r="154" spans="1:19" ht="21">
      <c r="A154" s="180"/>
      <c r="B154" s="163" t="s">
        <v>29</v>
      </c>
      <c r="C154" s="192" t="s">
        <v>392</v>
      </c>
      <c r="D154" s="238">
        <f>SUM(D153)</f>
        <v>13000</v>
      </c>
      <c r="E154" s="225"/>
      <c r="F154" s="225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72"/>
    </row>
    <row r="155" spans="1:18" ht="20.25">
      <c r="A155" s="439" t="s">
        <v>108</v>
      </c>
      <c r="B155" s="439"/>
      <c r="C155" s="439"/>
      <c r="D155" s="439"/>
      <c r="E155" s="439"/>
      <c r="F155" s="439"/>
      <c r="G155" s="439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</row>
    <row r="156" spans="1:18" ht="20.25">
      <c r="A156" s="403" t="s">
        <v>8</v>
      </c>
      <c r="B156" s="403"/>
      <c r="C156" s="403"/>
      <c r="D156" s="40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</row>
    <row r="157" spans="1:18" ht="20.25">
      <c r="A157" s="403" t="s">
        <v>180</v>
      </c>
      <c r="B157" s="403"/>
      <c r="C157" s="403"/>
      <c r="D157" s="403"/>
      <c r="E157" s="403"/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</row>
    <row r="158" spans="1:18" ht="20.25">
      <c r="A158" s="403" t="s">
        <v>177</v>
      </c>
      <c r="B158" s="403"/>
      <c r="C158" s="403"/>
      <c r="D158" s="40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3"/>
      <c r="R158" s="403"/>
    </row>
    <row r="159" spans="1:18" ht="21">
      <c r="A159" s="184" t="s">
        <v>171</v>
      </c>
      <c r="B159" s="62"/>
      <c r="C159" s="211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21">
      <c r="A160" s="176" t="s">
        <v>117</v>
      </c>
      <c r="B160" s="37"/>
      <c r="C160" s="190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</row>
    <row r="161" spans="1:18" ht="21">
      <c r="A161" s="176"/>
      <c r="B161" s="37"/>
      <c r="C161" s="191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ht="21">
      <c r="A162" s="156" t="s">
        <v>9</v>
      </c>
      <c r="B162" s="39" t="s">
        <v>11</v>
      </c>
      <c r="C162" s="200" t="s">
        <v>12</v>
      </c>
      <c r="D162" s="39" t="s">
        <v>6</v>
      </c>
      <c r="E162" s="39" t="s">
        <v>13</v>
      </c>
      <c r="F162" s="39" t="s">
        <v>15</v>
      </c>
      <c r="G162" s="410" t="s">
        <v>183</v>
      </c>
      <c r="H162" s="411"/>
      <c r="I162" s="412"/>
      <c r="J162" s="413" t="s">
        <v>181</v>
      </c>
      <c r="K162" s="413"/>
      <c r="L162" s="413"/>
      <c r="M162" s="413"/>
      <c r="N162" s="413"/>
      <c r="O162" s="413"/>
      <c r="P162" s="413"/>
      <c r="Q162" s="413"/>
      <c r="R162" s="413"/>
    </row>
    <row r="163" spans="1:18" ht="21">
      <c r="A163" s="157" t="s">
        <v>10</v>
      </c>
      <c r="B163" s="40"/>
      <c r="C163" s="201"/>
      <c r="D163" s="40"/>
      <c r="E163" s="40" t="s">
        <v>14</v>
      </c>
      <c r="F163" s="40" t="s">
        <v>14</v>
      </c>
      <c r="G163" s="41" t="s">
        <v>16</v>
      </c>
      <c r="H163" s="41" t="s">
        <v>17</v>
      </c>
      <c r="I163" s="41" t="s">
        <v>18</v>
      </c>
      <c r="J163" s="41" t="s">
        <v>19</v>
      </c>
      <c r="K163" s="41" t="s">
        <v>20</v>
      </c>
      <c r="L163" s="41" t="s">
        <v>21</v>
      </c>
      <c r="M163" s="41" t="s">
        <v>22</v>
      </c>
      <c r="N163" s="41" t="s">
        <v>23</v>
      </c>
      <c r="O163" s="41" t="s">
        <v>24</v>
      </c>
      <c r="P163" s="41" t="s">
        <v>25</v>
      </c>
      <c r="Q163" s="41" t="s">
        <v>26</v>
      </c>
      <c r="R163" s="41" t="s">
        <v>27</v>
      </c>
    </row>
    <row r="164" spans="1:18" ht="21">
      <c r="A164" s="159">
        <v>9</v>
      </c>
      <c r="B164" s="43" t="s">
        <v>118</v>
      </c>
      <c r="C164" s="208" t="s">
        <v>122</v>
      </c>
      <c r="D164" s="45">
        <v>400000</v>
      </c>
      <c r="E164" s="46" t="s">
        <v>30</v>
      </c>
      <c r="F164" s="46" t="s">
        <v>31</v>
      </c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1:18" ht="21">
      <c r="A165" s="182"/>
      <c r="B165" s="47" t="s">
        <v>186</v>
      </c>
      <c r="C165" s="173" t="s">
        <v>123</v>
      </c>
      <c r="D165" s="49"/>
      <c r="E165" s="48"/>
      <c r="F165" s="50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1:18" ht="21">
      <c r="A166" s="160"/>
      <c r="B166" s="51" t="s">
        <v>187</v>
      </c>
      <c r="C166" s="206" t="s">
        <v>188</v>
      </c>
      <c r="D166" s="52"/>
      <c r="E166" s="50"/>
      <c r="F166" s="50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1:18" ht="21">
      <c r="A167" s="160"/>
      <c r="B167" s="47" t="s">
        <v>185</v>
      </c>
      <c r="C167" s="173"/>
      <c r="D167" s="49"/>
      <c r="E167" s="48"/>
      <c r="F167" s="48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8" ht="21">
      <c r="A168" s="182"/>
      <c r="B168" s="51"/>
      <c r="C168" s="206"/>
      <c r="D168" s="52"/>
      <c r="E168" s="44"/>
      <c r="F168" s="44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1:18" ht="21">
      <c r="A169" s="160">
        <v>10</v>
      </c>
      <c r="B169" s="47" t="s">
        <v>189</v>
      </c>
      <c r="C169" s="212" t="s">
        <v>106</v>
      </c>
      <c r="D169" s="54">
        <v>100000</v>
      </c>
      <c r="E169" s="48" t="s">
        <v>30</v>
      </c>
      <c r="F169" s="48" t="s">
        <v>31</v>
      </c>
      <c r="G169" s="53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1:18" ht="21">
      <c r="A170" s="183"/>
      <c r="B170" s="51" t="s">
        <v>190</v>
      </c>
      <c r="C170" s="173" t="s">
        <v>119</v>
      </c>
      <c r="D170" s="52"/>
      <c r="E170" s="50"/>
      <c r="F170" s="50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ht="21">
      <c r="A171" s="160"/>
      <c r="B171" s="47" t="s">
        <v>185</v>
      </c>
      <c r="C171" s="173" t="s">
        <v>126</v>
      </c>
      <c r="D171" s="49"/>
      <c r="E171" s="50"/>
      <c r="F171" s="50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1:18" ht="21">
      <c r="A172" s="160"/>
      <c r="B172" s="47"/>
      <c r="C172" s="173"/>
      <c r="D172" s="49"/>
      <c r="E172" s="50"/>
      <c r="F172" s="50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1:18" ht="21">
      <c r="A173" s="160"/>
      <c r="B173" s="47"/>
      <c r="C173" s="173"/>
      <c r="D173" s="49"/>
      <c r="E173" s="44"/>
      <c r="F173" s="44"/>
      <c r="G173" s="53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51"/>
    </row>
    <row r="174" spans="1:18" ht="21">
      <c r="A174" s="160">
        <v>11</v>
      </c>
      <c r="B174" s="47" t="s">
        <v>191</v>
      </c>
      <c r="C174" s="212" t="s">
        <v>106</v>
      </c>
      <c r="D174" s="49">
        <v>400000</v>
      </c>
      <c r="E174" s="48" t="s">
        <v>30</v>
      </c>
      <c r="F174" s="48" t="s">
        <v>31</v>
      </c>
      <c r="G174" s="53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56"/>
    </row>
    <row r="175" spans="1:18" ht="21">
      <c r="A175" s="160"/>
      <c r="B175" s="47" t="s">
        <v>192</v>
      </c>
      <c r="C175" s="173" t="s">
        <v>121</v>
      </c>
      <c r="D175" s="49"/>
      <c r="E175" s="50"/>
      <c r="F175" s="50"/>
      <c r="G175" s="53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56"/>
    </row>
    <row r="176" spans="1:18" ht="21">
      <c r="A176" s="160"/>
      <c r="B176" s="47" t="s">
        <v>193</v>
      </c>
      <c r="C176" s="173" t="s">
        <v>127</v>
      </c>
      <c r="D176" s="49"/>
      <c r="E176" s="50"/>
      <c r="F176" s="50"/>
      <c r="G176" s="53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1:18" ht="21">
      <c r="A177" s="160"/>
      <c r="B177" s="47" t="s">
        <v>194</v>
      </c>
      <c r="C177" s="173"/>
      <c r="D177" s="49"/>
      <c r="E177" s="44"/>
      <c r="F177" s="44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1:18" ht="21">
      <c r="A178" s="160"/>
      <c r="B178" s="47"/>
      <c r="C178" s="173"/>
      <c r="D178" s="49"/>
      <c r="E178" s="50"/>
      <c r="F178" s="50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1:18" ht="21">
      <c r="A179" s="160">
        <v>12</v>
      </c>
      <c r="B179" s="47" t="s">
        <v>195</v>
      </c>
      <c r="C179" s="212" t="s">
        <v>106</v>
      </c>
      <c r="D179" s="49">
        <v>84000</v>
      </c>
      <c r="E179" s="48" t="s">
        <v>30</v>
      </c>
      <c r="F179" s="48" t="s">
        <v>31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1:18" ht="21">
      <c r="A180" s="160"/>
      <c r="B180" s="47" t="s">
        <v>196</v>
      </c>
      <c r="C180" s="173" t="s">
        <v>119</v>
      </c>
      <c r="D180" s="49"/>
      <c r="E180" s="50"/>
      <c r="F180" s="50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1:18" ht="21">
      <c r="A181" s="160"/>
      <c r="B181" s="47" t="s">
        <v>194</v>
      </c>
      <c r="C181" s="173" t="s">
        <v>124</v>
      </c>
      <c r="D181" s="49"/>
      <c r="E181" s="50"/>
      <c r="F181" s="50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1:18" ht="21">
      <c r="A182" s="160"/>
      <c r="B182" s="47"/>
      <c r="C182" s="173"/>
      <c r="D182" s="49"/>
      <c r="E182" s="50"/>
      <c r="F182" s="50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1:18" ht="21">
      <c r="A183" s="161"/>
      <c r="B183" s="57"/>
      <c r="C183" s="174"/>
      <c r="D183" s="58"/>
      <c r="E183" s="59"/>
      <c r="F183" s="59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spans="1:18" ht="21">
      <c r="A184" s="1"/>
      <c r="B184" s="60"/>
      <c r="C184" s="194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1:18" ht="20.25">
      <c r="A185" s="439" t="s">
        <v>108</v>
      </c>
      <c r="B185" s="439"/>
      <c r="C185" s="439"/>
      <c r="D185" s="439"/>
      <c r="E185" s="439"/>
      <c r="F185" s="439"/>
      <c r="G185" s="439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</row>
    <row r="186" spans="1:18" ht="20.25">
      <c r="A186" s="403" t="s">
        <v>8</v>
      </c>
      <c r="B186" s="403"/>
      <c r="C186" s="403"/>
      <c r="D186" s="403"/>
      <c r="E186" s="403"/>
      <c r="F186" s="403"/>
      <c r="G186" s="403"/>
      <c r="H186" s="403"/>
      <c r="I186" s="403"/>
      <c r="J186" s="403"/>
      <c r="K186" s="403"/>
      <c r="L186" s="403"/>
      <c r="M186" s="403"/>
      <c r="N186" s="403"/>
      <c r="O186" s="403"/>
      <c r="P186" s="403"/>
      <c r="Q186" s="403"/>
      <c r="R186" s="403"/>
    </row>
    <row r="187" spans="1:18" ht="20.25">
      <c r="A187" s="403" t="s">
        <v>180</v>
      </c>
      <c r="B187" s="403"/>
      <c r="C187" s="403"/>
      <c r="D187" s="403"/>
      <c r="E187" s="403"/>
      <c r="F187" s="403"/>
      <c r="G187" s="403"/>
      <c r="H187" s="403"/>
      <c r="I187" s="403"/>
      <c r="J187" s="403"/>
      <c r="K187" s="403"/>
      <c r="L187" s="403"/>
      <c r="M187" s="403"/>
      <c r="N187" s="403"/>
      <c r="O187" s="403"/>
      <c r="P187" s="403"/>
      <c r="Q187" s="403"/>
      <c r="R187" s="403"/>
    </row>
    <row r="188" spans="1:18" ht="20.25">
      <c r="A188" s="403" t="s">
        <v>177</v>
      </c>
      <c r="B188" s="403"/>
      <c r="C188" s="403"/>
      <c r="D188" s="403"/>
      <c r="E188" s="403"/>
      <c r="F188" s="403"/>
      <c r="G188" s="403"/>
      <c r="H188" s="403"/>
      <c r="I188" s="403"/>
      <c r="J188" s="403"/>
      <c r="K188" s="403"/>
      <c r="L188" s="403"/>
      <c r="M188" s="403"/>
      <c r="N188" s="403"/>
      <c r="O188" s="403"/>
      <c r="P188" s="403"/>
      <c r="Q188" s="403"/>
      <c r="R188" s="403"/>
    </row>
    <row r="189" spans="1:18" ht="21">
      <c r="A189" s="184" t="s">
        <v>171</v>
      </c>
      <c r="B189" s="62"/>
      <c r="C189" s="211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21">
      <c r="A190" s="176" t="s">
        <v>117</v>
      </c>
      <c r="B190" s="37"/>
      <c r="C190" s="190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</row>
    <row r="191" spans="1:18" ht="21">
      <c r="A191" s="176"/>
      <c r="B191" s="37"/>
      <c r="C191" s="191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1:18" ht="21">
      <c r="A192" s="156" t="s">
        <v>9</v>
      </c>
      <c r="B192" s="39" t="s">
        <v>11</v>
      </c>
      <c r="C192" s="200" t="s">
        <v>12</v>
      </c>
      <c r="D192" s="39" t="s">
        <v>6</v>
      </c>
      <c r="E192" s="39" t="s">
        <v>13</v>
      </c>
      <c r="F192" s="39" t="s">
        <v>15</v>
      </c>
      <c r="G192" s="410" t="s">
        <v>183</v>
      </c>
      <c r="H192" s="411"/>
      <c r="I192" s="412"/>
      <c r="J192" s="413" t="s">
        <v>181</v>
      </c>
      <c r="K192" s="413"/>
      <c r="L192" s="413"/>
      <c r="M192" s="413"/>
      <c r="N192" s="413"/>
      <c r="O192" s="413"/>
      <c r="P192" s="413"/>
      <c r="Q192" s="413"/>
      <c r="R192" s="413"/>
    </row>
    <row r="193" spans="1:18" ht="21">
      <c r="A193" s="157" t="s">
        <v>10</v>
      </c>
      <c r="B193" s="40"/>
      <c r="C193" s="201"/>
      <c r="D193" s="40"/>
      <c r="E193" s="40" t="s">
        <v>14</v>
      </c>
      <c r="F193" s="40" t="s">
        <v>14</v>
      </c>
      <c r="G193" s="41" t="s">
        <v>16</v>
      </c>
      <c r="H193" s="41" t="s">
        <v>17</v>
      </c>
      <c r="I193" s="41" t="s">
        <v>18</v>
      </c>
      <c r="J193" s="41" t="s">
        <v>19</v>
      </c>
      <c r="K193" s="41" t="s">
        <v>20</v>
      </c>
      <c r="L193" s="41" t="s">
        <v>21</v>
      </c>
      <c r="M193" s="41" t="s">
        <v>22</v>
      </c>
      <c r="N193" s="41" t="s">
        <v>23</v>
      </c>
      <c r="O193" s="41" t="s">
        <v>24</v>
      </c>
      <c r="P193" s="41" t="s">
        <v>25</v>
      </c>
      <c r="Q193" s="41" t="s">
        <v>26</v>
      </c>
      <c r="R193" s="41" t="s">
        <v>27</v>
      </c>
    </row>
    <row r="194" spans="1:18" ht="21">
      <c r="A194" s="159">
        <v>13</v>
      </c>
      <c r="B194" s="47" t="s">
        <v>197</v>
      </c>
      <c r="C194" s="208" t="s">
        <v>106</v>
      </c>
      <c r="D194" s="45">
        <v>20000</v>
      </c>
      <c r="E194" s="46" t="s">
        <v>30</v>
      </c>
      <c r="F194" s="46" t="s">
        <v>31</v>
      </c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 ht="21">
      <c r="A195" s="182"/>
      <c r="B195" s="47" t="s">
        <v>198</v>
      </c>
      <c r="C195" s="173" t="s">
        <v>199</v>
      </c>
      <c r="D195" s="49"/>
      <c r="E195" s="48"/>
      <c r="F195" s="50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ht="21">
      <c r="A196" s="160"/>
      <c r="B196" s="47" t="s">
        <v>194</v>
      </c>
      <c r="C196" s="206" t="s">
        <v>200</v>
      </c>
      <c r="D196" s="52"/>
      <c r="E196" s="50"/>
      <c r="F196" s="50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1:18" ht="21">
      <c r="A197" s="160"/>
      <c r="B197" s="47"/>
      <c r="C197" s="173"/>
      <c r="D197" s="49"/>
      <c r="E197" s="48"/>
      <c r="F197" s="48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ht="21">
      <c r="A198" s="182"/>
      <c r="B198" s="51"/>
      <c r="C198" s="206"/>
      <c r="D198" s="52"/>
      <c r="E198" s="50"/>
      <c r="F198" s="50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ht="21">
      <c r="A199" s="160">
        <v>14</v>
      </c>
      <c r="B199" s="47" t="s">
        <v>201</v>
      </c>
      <c r="C199" s="212" t="s">
        <v>106</v>
      </c>
      <c r="D199" s="54">
        <v>120000</v>
      </c>
      <c r="E199" s="44" t="s">
        <v>30</v>
      </c>
      <c r="F199" s="44" t="s">
        <v>31</v>
      </c>
      <c r="G199" s="53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ht="21">
      <c r="A200" s="183"/>
      <c r="B200" s="51" t="s">
        <v>202</v>
      </c>
      <c r="C200" s="206" t="s">
        <v>203</v>
      </c>
      <c r="D200" s="52"/>
      <c r="E200" s="50"/>
      <c r="F200" s="50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1:18" ht="21">
      <c r="A201" s="160"/>
      <c r="B201" s="47" t="s">
        <v>194</v>
      </c>
      <c r="C201" s="173" t="s">
        <v>204</v>
      </c>
      <c r="D201" s="49"/>
      <c r="E201" s="50"/>
      <c r="F201" s="50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 ht="21">
      <c r="A202" s="160"/>
      <c r="B202" s="47"/>
      <c r="C202" s="173"/>
      <c r="D202" s="49"/>
      <c r="E202" s="50"/>
      <c r="F202" s="50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1:18" ht="21">
      <c r="A203" s="160"/>
      <c r="B203" s="47"/>
      <c r="C203" s="173"/>
      <c r="D203" s="49"/>
      <c r="E203" s="50"/>
      <c r="F203" s="50"/>
      <c r="G203" s="53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51"/>
    </row>
    <row r="204" spans="1:18" ht="21">
      <c r="A204" s="160">
        <v>15</v>
      </c>
      <c r="B204" s="47" t="s">
        <v>205</v>
      </c>
      <c r="C204" s="212" t="s">
        <v>125</v>
      </c>
      <c r="D204" s="49">
        <v>30000</v>
      </c>
      <c r="E204" s="44" t="s">
        <v>30</v>
      </c>
      <c r="F204" s="44" t="s">
        <v>31</v>
      </c>
      <c r="G204" s="53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56"/>
    </row>
    <row r="205" spans="1:18" ht="21">
      <c r="A205" s="160"/>
      <c r="B205" s="47" t="s">
        <v>206</v>
      </c>
      <c r="C205" s="206" t="s">
        <v>120</v>
      </c>
      <c r="D205" s="49"/>
      <c r="E205" s="50"/>
      <c r="F205" s="50"/>
      <c r="G205" s="53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56"/>
    </row>
    <row r="206" spans="1:18" ht="21">
      <c r="A206" s="160"/>
      <c r="B206" s="47" t="s">
        <v>207</v>
      </c>
      <c r="C206" s="173" t="s">
        <v>200</v>
      </c>
      <c r="D206" s="49"/>
      <c r="E206" s="50"/>
      <c r="F206" s="50"/>
      <c r="G206" s="53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ht="21">
      <c r="A207" s="160"/>
      <c r="B207" s="47" t="s">
        <v>208</v>
      </c>
      <c r="C207" s="173"/>
      <c r="D207" s="49"/>
      <c r="E207" s="44"/>
      <c r="F207" s="44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 ht="21">
      <c r="A208" s="160"/>
      <c r="B208" s="47"/>
      <c r="C208" s="173"/>
      <c r="D208" s="49"/>
      <c r="E208" s="50"/>
      <c r="F208" s="50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1:18" ht="21">
      <c r="A209" s="160"/>
      <c r="B209" s="47"/>
      <c r="C209" s="173"/>
      <c r="D209" s="49"/>
      <c r="E209" s="50"/>
      <c r="F209" s="50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 ht="21">
      <c r="A210" s="160">
        <v>16</v>
      </c>
      <c r="B210" s="47" t="s">
        <v>209</v>
      </c>
      <c r="C210" s="208" t="s">
        <v>211</v>
      </c>
      <c r="D210" s="49">
        <v>50000</v>
      </c>
      <c r="E210" s="44" t="s">
        <v>30</v>
      </c>
      <c r="F210" s="44" t="s">
        <v>31</v>
      </c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ht="21">
      <c r="A211" s="160"/>
      <c r="B211" s="47" t="s">
        <v>210</v>
      </c>
      <c r="C211" s="173" t="s">
        <v>212</v>
      </c>
      <c r="D211" s="49"/>
      <c r="E211" s="50"/>
      <c r="F211" s="50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ht="21">
      <c r="A212" s="160"/>
      <c r="B212" s="47" t="s">
        <v>208</v>
      </c>
      <c r="C212" s="173"/>
      <c r="D212" s="49"/>
      <c r="E212" s="50"/>
      <c r="F212" s="50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ht="21">
      <c r="A213" s="161"/>
      <c r="B213" s="57"/>
      <c r="C213" s="174"/>
      <c r="D213" s="58"/>
      <c r="E213" s="59"/>
      <c r="F213" s="59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</row>
    <row r="214" spans="1:18" ht="21">
      <c r="A214" s="1"/>
      <c r="B214" s="60"/>
      <c r="C214" s="194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18" ht="20.25">
      <c r="A215" s="439" t="s">
        <v>108</v>
      </c>
      <c r="B215" s="439"/>
      <c r="C215" s="439"/>
      <c r="D215" s="439"/>
      <c r="E215" s="439"/>
      <c r="F215" s="439"/>
      <c r="G215" s="439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</row>
    <row r="216" spans="1:18" ht="20.25">
      <c r="A216" s="403" t="s">
        <v>8</v>
      </c>
      <c r="B216" s="403"/>
      <c r="C216" s="403"/>
      <c r="D216" s="403"/>
      <c r="E216" s="403"/>
      <c r="F216" s="403"/>
      <c r="G216" s="403"/>
      <c r="H216" s="403"/>
      <c r="I216" s="403"/>
      <c r="J216" s="403"/>
      <c r="K216" s="403"/>
      <c r="L216" s="403"/>
      <c r="M216" s="403"/>
      <c r="N216" s="403"/>
      <c r="O216" s="403"/>
      <c r="P216" s="403"/>
      <c r="Q216" s="403"/>
      <c r="R216" s="403"/>
    </row>
    <row r="217" spans="1:18" ht="20.25">
      <c r="A217" s="403" t="s">
        <v>180</v>
      </c>
      <c r="B217" s="403"/>
      <c r="C217" s="403"/>
      <c r="D217" s="40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  <c r="P217" s="403"/>
      <c r="Q217" s="403"/>
      <c r="R217" s="403"/>
    </row>
    <row r="218" spans="1:18" ht="20.25">
      <c r="A218" s="403" t="s">
        <v>177</v>
      </c>
      <c r="B218" s="403"/>
      <c r="C218" s="403"/>
      <c r="D218" s="403"/>
      <c r="E218" s="403"/>
      <c r="F218" s="403"/>
      <c r="G218" s="403"/>
      <c r="H218" s="403"/>
      <c r="I218" s="403"/>
      <c r="J218" s="403"/>
      <c r="K218" s="403"/>
      <c r="L218" s="403"/>
      <c r="M218" s="403"/>
      <c r="N218" s="403"/>
      <c r="O218" s="403"/>
      <c r="P218" s="403"/>
      <c r="Q218" s="403"/>
      <c r="R218" s="403"/>
    </row>
    <row r="219" spans="1:18" ht="21">
      <c r="A219" s="184" t="s">
        <v>171</v>
      </c>
      <c r="B219" s="62"/>
      <c r="C219" s="211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21">
      <c r="A220" s="176" t="s">
        <v>117</v>
      </c>
      <c r="B220" s="37"/>
      <c r="C220" s="190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</row>
    <row r="221" spans="1:18" ht="21">
      <c r="A221" s="176"/>
      <c r="B221" s="37"/>
      <c r="C221" s="191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1:18" ht="21">
      <c r="A222" s="156" t="s">
        <v>9</v>
      </c>
      <c r="B222" s="39" t="s">
        <v>11</v>
      </c>
      <c r="C222" s="200" t="s">
        <v>12</v>
      </c>
      <c r="D222" s="39" t="s">
        <v>6</v>
      </c>
      <c r="E222" s="39" t="s">
        <v>13</v>
      </c>
      <c r="F222" s="39" t="s">
        <v>15</v>
      </c>
      <c r="G222" s="410" t="s">
        <v>183</v>
      </c>
      <c r="H222" s="411"/>
      <c r="I222" s="412"/>
      <c r="J222" s="413" t="s">
        <v>181</v>
      </c>
      <c r="K222" s="413"/>
      <c r="L222" s="413"/>
      <c r="M222" s="413"/>
      <c r="N222" s="413"/>
      <c r="O222" s="413"/>
      <c r="P222" s="413"/>
      <c r="Q222" s="413"/>
      <c r="R222" s="413"/>
    </row>
    <row r="223" spans="1:18" ht="21">
      <c r="A223" s="157" t="s">
        <v>10</v>
      </c>
      <c r="B223" s="40"/>
      <c r="C223" s="201"/>
      <c r="D223" s="40"/>
      <c r="E223" s="40" t="s">
        <v>14</v>
      </c>
      <c r="F223" s="40" t="s">
        <v>14</v>
      </c>
      <c r="G223" s="41" t="s">
        <v>16</v>
      </c>
      <c r="H223" s="41" t="s">
        <v>17</v>
      </c>
      <c r="I223" s="41" t="s">
        <v>18</v>
      </c>
      <c r="J223" s="41" t="s">
        <v>19</v>
      </c>
      <c r="K223" s="41" t="s">
        <v>20</v>
      </c>
      <c r="L223" s="41" t="s">
        <v>21</v>
      </c>
      <c r="M223" s="41" t="s">
        <v>22</v>
      </c>
      <c r="N223" s="41" t="s">
        <v>23</v>
      </c>
      <c r="O223" s="41" t="s">
        <v>24</v>
      </c>
      <c r="P223" s="41" t="s">
        <v>25</v>
      </c>
      <c r="Q223" s="41" t="s">
        <v>26</v>
      </c>
      <c r="R223" s="41" t="s">
        <v>27</v>
      </c>
    </row>
    <row r="224" spans="1:18" ht="21">
      <c r="A224" s="159">
        <v>17</v>
      </c>
      <c r="B224" s="47" t="s">
        <v>213</v>
      </c>
      <c r="C224" s="204" t="s">
        <v>215</v>
      </c>
      <c r="D224" s="45">
        <v>80000</v>
      </c>
      <c r="E224" s="46" t="s">
        <v>30</v>
      </c>
      <c r="F224" s="46" t="s">
        <v>31</v>
      </c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1:18" ht="21">
      <c r="A225" s="182"/>
      <c r="B225" s="47" t="s">
        <v>214</v>
      </c>
      <c r="C225" s="202" t="s">
        <v>216</v>
      </c>
      <c r="D225" s="49"/>
      <c r="E225" s="48"/>
      <c r="F225" s="50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ht="21">
      <c r="A226" s="160"/>
      <c r="B226" s="47" t="s">
        <v>208</v>
      </c>
      <c r="C226" s="206" t="s">
        <v>217</v>
      </c>
      <c r="D226" s="52"/>
      <c r="E226" s="50"/>
      <c r="F226" s="50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1:18" ht="21">
      <c r="A227" s="160"/>
      <c r="B227" s="47"/>
      <c r="C227" s="173"/>
      <c r="D227" s="49"/>
      <c r="E227" s="48"/>
      <c r="F227" s="48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 ht="21">
      <c r="A228" s="182"/>
      <c r="B228" s="51"/>
      <c r="C228" s="173"/>
      <c r="D228" s="52"/>
      <c r="E228" s="50"/>
      <c r="F228" s="50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spans="1:18" ht="21">
      <c r="A229" s="160">
        <v>18</v>
      </c>
      <c r="B229" s="47" t="s">
        <v>218</v>
      </c>
      <c r="C229" s="202" t="s">
        <v>220</v>
      </c>
      <c r="D229" s="54">
        <v>10000</v>
      </c>
      <c r="E229" s="44" t="s">
        <v>30</v>
      </c>
      <c r="F229" s="44" t="s">
        <v>31</v>
      </c>
      <c r="G229" s="53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 ht="21">
      <c r="A230" s="183"/>
      <c r="B230" s="51" t="s">
        <v>219</v>
      </c>
      <c r="C230" s="208" t="s">
        <v>221</v>
      </c>
      <c r="D230" s="52"/>
      <c r="E230" s="50"/>
      <c r="F230" s="50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spans="1:18" ht="21">
      <c r="A231" s="160"/>
      <c r="B231" s="47" t="s">
        <v>184</v>
      </c>
      <c r="C231" s="173" t="s">
        <v>222</v>
      </c>
      <c r="D231" s="49"/>
      <c r="E231" s="50"/>
      <c r="F231" s="50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 ht="21">
      <c r="A232" s="160"/>
      <c r="B232" s="47" t="s">
        <v>208</v>
      </c>
      <c r="C232" s="173"/>
      <c r="D232" s="49"/>
      <c r="E232" s="50"/>
      <c r="F232" s="50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1:18" ht="21">
      <c r="A233" s="160"/>
      <c r="B233" s="47"/>
      <c r="C233" s="173"/>
      <c r="D233" s="49"/>
      <c r="E233" s="50"/>
      <c r="F233" s="50"/>
      <c r="G233" s="53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51"/>
    </row>
    <row r="234" spans="1:18" ht="21">
      <c r="A234" s="160">
        <v>19</v>
      </c>
      <c r="B234" s="47" t="s">
        <v>223</v>
      </c>
      <c r="C234" s="204" t="s">
        <v>226</v>
      </c>
      <c r="D234" s="49">
        <v>300000</v>
      </c>
      <c r="E234" s="44" t="s">
        <v>30</v>
      </c>
      <c r="F234" s="44" t="s">
        <v>31</v>
      </c>
      <c r="G234" s="53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56"/>
    </row>
    <row r="235" spans="1:18" ht="21">
      <c r="A235" s="160"/>
      <c r="B235" s="47" t="s">
        <v>224</v>
      </c>
      <c r="C235" s="202" t="s">
        <v>225</v>
      </c>
      <c r="D235" s="49"/>
      <c r="E235" s="50"/>
      <c r="F235" s="50"/>
      <c r="G235" s="53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56"/>
    </row>
    <row r="236" spans="1:18" ht="21">
      <c r="A236" s="160"/>
      <c r="B236" s="47" t="s">
        <v>229</v>
      </c>
      <c r="C236" s="202" t="s">
        <v>227</v>
      </c>
      <c r="D236" s="49"/>
      <c r="E236" s="50"/>
      <c r="F236" s="50"/>
      <c r="G236" s="53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</row>
    <row r="237" spans="1:18" ht="21">
      <c r="A237" s="160"/>
      <c r="B237" s="51"/>
      <c r="C237" s="202" t="s">
        <v>228</v>
      </c>
      <c r="D237" s="49"/>
      <c r="E237" s="44"/>
      <c r="F237" s="44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</row>
    <row r="238" spans="1:18" ht="21">
      <c r="A238" s="160"/>
      <c r="B238" s="47"/>
      <c r="C238" s="173"/>
      <c r="D238" s="49"/>
      <c r="E238" s="50"/>
      <c r="F238" s="50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</row>
    <row r="239" spans="1:18" ht="21">
      <c r="A239" s="160">
        <v>20</v>
      </c>
      <c r="B239" s="47" t="s">
        <v>230</v>
      </c>
      <c r="C239" s="204" t="s">
        <v>232</v>
      </c>
      <c r="D239" s="49">
        <v>400000</v>
      </c>
      <c r="E239" s="44" t="s">
        <v>30</v>
      </c>
      <c r="F239" s="44" t="s">
        <v>31</v>
      </c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</row>
    <row r="240" spans="1:18" ht="21">
      <c r="A240" s="160"/>
      <c r="B240" s="47" t="s">
        <v>231</v>
      </c>
      <c r="C240" s="202" t="s">
        <v>233</v>
      </c>
      <c r="D240" s="49"/>
      <c r="E240" s="50"/>
      <c r="F240" s="50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</row>
    <row r="241" spans="1:18" ht="21">
      <c r="A241" s="160"/>
      <c r="B241" s="47" t="s">
        <v>235</v>
      </c>
      <c r="C241" s="202" t="s">
        <v>234</v>
      </c>
      <c r="D241" s="49"/>
      <c r="E241" s="50"/>
      <c r="F241" s="50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</row>
    <row r="242" spans="1:18" ht="21">
      <c r="A242" s="183"/>
      <c r="B242" s="56"/>
      <c r="C242" s="207"/>
      <c r="D242" s="64"/>
      <c r="E242" s="65"/>
      <c r="F242" s="65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</row>
    <row r="243" spans="1:18" ht="21">
      <c r="A243" s="180"/>
      <c r="B243" s="66" t="s">
        <v>29</v>
      </c>
      <c r="C243" s="179" t="s">
        <v>288</v>
      </c>
      <c r="D243" s="67" t="e">
        <f>D239+D234+D229+D224+D210+D204+D199+D194+D179+D174+D169+D164+#REF!+#REF!+#REF!+#REF!+#REF!+#REF!+#REF!+#REF!</f>
        <v>#REF!</v>
      </c>
      <c r="E243" s="76"/>
      <c r="F243" s="76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</row>
    <row r="244" spans="1:18" ht="21">
      <c r="A244" s="1"/>
      <c r="B244" s="60"/>
      <c r="C244" s="194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1:18" ht="20.25">
      <c r="A245" s="439" t="s">
        <v>108</v>
      </c>
      <c r="B245" s="439"/>
      <c r="C245" s="439"/>
      <c r="D245" s="439"/>
      <c r="E245" s="439"/>
      <c r="F245" s="439"/>
      <c r="G245" s="439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</row>
    <row r="246" spans="1:18" ht="20.25">
      <c r="A246" s="403" t="s">
        <v>8</v>
      </c>
      <c r="B246" s="403"/>
      <c r="C246" s="403"/>
      <c r="D246" s="403"/>
      <c r="E246" s="403"/>
      <c r="F246" s="403"/>
      <c r="G246" s="403"/>
      <c r="H246" s="403"/>
      <c r="I246" s="403"/>
      <c r="J246" s="403"/>
      <c r="K246" s="403"/>
      <c r="L246" s="403"/>
      <c r="M246" s="403"/>
      <c r="N246" s="403"/>
      <c r="O246" s="403"/>
      <c r="P246" s="403"/>
      <c r="Q246" s="403"/>
      <c r="R246" s="403"/>
    </row>
    <row r="247" spans="1:18" ht="20.25">
      <c r="A247" s="403" t="s">
        <v>180</v>
      </c>
      <c r="B247" s="403"/>
      <c r="C247" s="403"/>
      <c r="D247" s="403"/>
      <c r="E247" s="403"/>
      <c r="F247" s="403"/>
      <c r="G247" s="403"/>
      <c r="H247" s="403"/>
      <c r="I247" s="403"/>
      <c r="J247" s="403"/>
      <c r="K247" s="403"/>
      <c r="L247" s="403"/>
      <c r="M247" s="403"/>
      <c r="N247" s="403"/>
      <c r="O247" s="403"/>
      <c r="P247" s="403"/>
      <c r="Q247" s="403"/>
      <c r="R247" s="403"/>
    </row>
    <row r="248" spans="1:18" ht="20.25">
      <c r="A248" s="403" t="s">
        <v>177</v>
      </c>
      <c r="B248" s="403"/>
      <c r="C248" s="403"/>
      <c r="D248" s="403"/>
      <c r="E248" s="403"/>
      <c r="F248" s="403"/>
      <c r="G248" s="403"/>
      <c r="H248" s="403"/>
      <c r="I248" s="403"/>
      <c r="J248" s="403"/>
      <c r="K248" s="403"/>
      <c r="L248" s="403"/>
      <c r="M248" s="403"/>
      <c r="N248" s="403"/>
      <c r="O248" s="403"/>
      <c r="P248" s="403"/>
      <c r="Q248" s="403"/>
      <c r="R248" s="403"/>
    </row>
    <row r="249" spans="1:18" ht="21">
      <c r="A249" s="175" t="s">
        <v>292</v>
      </c>
      <c r="B249" s="36"/>
      <c r="C249" s="190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21">
      <c r="A250" s="176" t="s">
        <v>128</v>
      </c>
      <c r="B250" s="37"/>
      <c r="C250" s="190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</row>
    <row r="251" spans="1:18" ht="21">
      <c r="A251" s="176"/>
      <c r="B251" s="37"/>
      <c r="C251" s="191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ht="21">
      <c r="A252" s="156" t="s">
        <v>9</v>
      </c>
      <c r="B252" s="39" t="s">
        <v>11</v>
      </c>
      <c r="C252" s="200" t="s">
        <v>12</v>
      </c>
      <c r="D252" s="39" t="s">
        <v>6</v>
      </c>
      <c r="E252" s="39" t="s">
        <v>13</v>
      </c>
      <c r="F252" s="39" t="s">
        <v>15</v>
      </c>
      <c r="G252" s="410" t="s">
        <v>183</v>
      </c>
      <c r="H252" s="411"/>
      <c r="I252" s="412"/>
      <c r="J252" s="413" t="s">
        <v>181</v>
      </c>
      <c r="K252" s="413"/>
      <c r="L252" s="413"/>
      <c r="M252" s="413"/>
      <c r="N252" s="413"/>
      <c r="O252" s="413"/>
      <c r="P252" s="413"/>
      <c r="Q252" s="413"/>
      <c r="R252" s="413"/>
    </row>
    <row r="253" spans="1:18" ht="21">
      <c r="A253" s="157" t="s">
        <v>10</v>
      </c>
      <c r="B253" s="40"/>
      <c r="C253" s="201"/>
      <c r="D253" s="40"/>
      <c r="E253" s="40" t="s">
        <v>14</v>
      </c>
      <c r="F253" s="40" t="s">
        <v>14</v>
      </c>
      <c r="G253" s="41" t="s">
        <v>16</v>
      </c>
      <c r="H253" s="41" t="s">
        <v>17</v>
      </c>
      <c r="I253" s="41" t="s">
        <v>18</v>
      </c>
      <c r="J253" s="41" t="s">
        <v>19</v>
      </c>
      <c r="K253" s="41" t="s">
        <v>20</v>
      </c>
      <c r="L253" s="41" t="s">
        <v>21</v>
      </c>
      <c r="M253" s="41" t="s">
        <v>22</v>
      </c>
      <c r="N253" s="41" t="s">
        <v>23</v>
      </c>
      <c r="O253" s="41" t="s">
        <v>24</v>
      </c>
      <c r="P253" s="41" t="s">
        <v>25</v>
      </c>
      <c r="Q253" s="41" t="s">
        <v>26</v>
      </c>
      <c r="R253" s="41" t="s">
        <v>27</v>
      </c>
    </row>
    <row r="254" spans="1:18" ht="21">
      <c r="A254" s="159">
        <v>1</v>
      </c>
      <c r="B254" s="47" t="s">
        <v>129</v>
      </c>
      <c r="C254" s="208" t="s">
        <v>135</v>
      </c>
      <c r="D254" s="45">
        <v>30000</v>
      </c>
      <c r="E254" s="46" t="s">
        <v>30</v>
      </c>
      <c r="F254" s="46" t="s">
        <v>28</v>
      </c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1:18" ht="21">
      <c r="A255" s="182"/>
      <c r="B255" s="47" t="s">
        <v>236</v>
      </c>
      <c r="C255" s="173" t="s">
        <v>136</v>
      </c>
      <c r="D255" s="49"/>
      <c r="E255" s="48"/>
      <c r="F255" s="50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</row>
    <row r="256" spans="1:18" ht="21">
      <c r="A256" s="160"/>
      <c r="B256" s="51"/>
      <c r="C256" s="206" t="s">
        <v>137</v>
      </c>
      <c r="D256" s="52"/>
      <c r="E256" s="50"/>
      <c r="F256" s="50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1:18" ht="21">
      <c r="A257" s="160"/>
      <c r="B257" s="47"/>
      <c r="C257" s="173"/>
      <c r="D257" s="49"/>
      <c r="E257" s="50"/>
      <c r="F257" s="50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</row>
    <row r="258" spans="1:18" ht="21">
      <c r="A258" s="182"/>
      <c r="B258" s="51"/>
      <c r="C258" s="173"/>
      <c r="D258" s="52"/>
      <c r="E258" s="50"/>
      <c r="F258" s="50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1:18" ht="21">
      <c r="A259" s="160">
        <v>2</v>
      </c>
      <c r="B259" s="47" t="s">
        <v>130</v>
      </c>
      <c r="C259" s="208" t="s">
        <v>141</v>
      </c>
      <c r="D259" s="49">
        <v>50000</v>
      </c>
      <c r="E259" s="44" t="s">
        <v>30</v>
      </c>
      <c r="F259" s="44" t="s">
        <v>28</v>
      </c>
      <c r="G259" s="53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</row>
    <row r="260" spans="1:18" ht="21">
      <c r="A260" s="160"/>
      <c r="B260" s="47" t="s">
        <v>236</v>
      </c>
      <c r="C260" s="173" t="s">
        <v>138</v>
      </c>
      <c r="D260" s="49"/>
      <c r="E260" s="50"/>
      <c r="F260" s="50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1:18" ht="21">
      <c r="A261" s="160"/>
      <c r="B261" s="47"/>
      <c r="C261" s="173" t="s">
        <v>139</v>
      </c>
      <c r="D261" s="49"/>
      <c r="E261" s="50"/>
      <c r="F261" s="50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spans="1:18" ht="21">
      <c r="A262" s="160"/>
      <c r="B262" s="47"/>
      <c r="C262" s="173" t="s">
        <v>140</v>
      </c>
      <c r="D262" s="49"/>
      <c r="E262" s="50"/>
      <c r="F262" s="50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</row>
    <row r="263" spans="1:18" ht="21">
      <c r="A263" s="160"/>
      <c r="B263" s="47"/>
      <c r="C263" s="173"/>
      <c r="D263" s="49"/>
      <c r="E263" s="50"/>
      <c r="F263" s="50"/>
      <c r="G263" s="53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51"/>
    </row>
    <row r="264" spans="1:18" ht="21">
      <c r="A264" s="160"/>
      <c r="B264" s="47"/>
      <c r="C264" s="173"/>
      <c r="D264" s="49"/>
      <c r="E264" s="50"/>
      <c r="F264" s="50"/>
      <c r="G264" s="53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56"/>
    </row>
    <row r="265" spans="1:18" ht="21">
      <c r="A265" s="183">
        <v>3</v>
      </c>
      <c r="B265" s="51" t="s">
        <v>131</v>
      </c>
      <c r="C265" s="208" t="s">
        <v>134</v>
      </c>
      <c r="D265" s="52">
        <v>20000</v>
      </c>
      <c r="E265" s="44" t="s">
        <v>30</v>
      </c>
      <c r="F265" s="44" t="s">
        <v>28</v>
      </c>
      <c r="G265" s="53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56"/>
    </row>
    <row r="266" spans="1:18" ht="21">
      <c r="A266" s="160"/>
      <c r="B266" s="47" t="s">
        <v>237</v>
      </c>
      <c r="C266" s="173" t="s">
        <v>142</v>
      </c>
      <c r="D266" s="49"/>
      <c r="E266" s="50"/>
      <c r="F266" s="50"/>
      <c r="G266" s="53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</row>
    <row r="267" spans="1:18" ht="21">
      <c r="A267" s="160"/>
      <c r="B267" s="47"/>
      <c r="C267" s="173" t="s">
        <v>143</v>
      </c>
      <c r="D267" s="49"/>
      <c r="E267" s="44"/>
      <c r="F267" s="44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</row>
    <row r="268" spans="1:18" ht="21">
      <c r="A268" s="160"/>
      <c r="B268" s="47"/>
      <c r="C268" s="173"/>
      <c r="D268" s="49"/>
      <c r="E268" s="50"/>
      <c r="F268" s="50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</row>
    <row r="269" spans="1:18" ht="21">
      <c r="A269" s="160"/>
      <c r="B269" s="47"/>
      <c r="C269" s="173" t="s">
        <v>107</v>
      </c>
      <c r="D269" s="49"/>
      <c r="E269" s="50"/>
      <c r="F269" s="50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</row>
    <row r="270" spans="1:18" ht="21">
      <c r="A270" s="160">
        <v>4</v>
      </c>
      <c r="B270" s="47" t="s">
        <v>132</v>
      </c>
      <c r="C270" s="173" t="s">
        <v>145</v>
      </c>
      <c r="D270" s="52">
        <v>20000</v>
      </c>
      <c r="E270" s="44" t="s">
        <v>30</v>
      </c>
      <c r="F270" s="44" t="s">
        <v>28</v>
      </c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</row>
    <row r="271" spans="1:18" ht="21">
      <c r="A271" s="160"/>
      <c r="B271" s="47" t="s">
        <v>133</v>
      </c>
      <c r="C271" s="208" t="s">
        <v>144</v>
      </c>
      <c r="D271" s="49"/>
      <c r="E271" s="50"/>
      <c r="F271" s="50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</row>
    <row r="272" spans="1:18" ht="21">
      <c r="A272" s="160"/>
      <c r="B272" s="47" t="s">
        <v>237</v>
      </c>
      <c r="C272" s="173" t="s">
        <v>146</v>
      </c>
      <c r="D272" s="49"/>
      <c r="E272" s="50"/>
      <c r="F272" s="50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</row>
    <row r="273" spans="1:18" ht="21">
      <c r="A273" s="161"/>
      <c r="B273" s="57"/>
      <c r="C273" s="174" t="s">
        <v>147</v>
      </c>
      <c r="D273" s="58"/>
      <c r="E273" s="59"/>
      <c r="F273" s="59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</row>
    <row r="274" spans="1:18" ht="21">
      <c r="A274" s="180"/>
      <c r="B274" s="66" t="s">
        <v>29</v>
      </c>
      <c r="C274" s="179" t="s">
        <v>286</v>
      </c>
      <c r="D274" s="67">
        <f>SUM(D254:D273)</f>
        <v>120000</v>
      </c>
      <c r="E274" s="76"/>
      <c r="F274" s="76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</row>
    <row r="275" spans="1:18" ht="21">
      <c r="A275" s="178"/>
      <c r="B275" s="69"/>
      <c r="C275" s="196"/>
      <c r="D275" s="70"/>
      <c r="E275" s="73"/>
      <c r="F275" s="73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spans="1:18" ht="20.25">
      <c r="A276" s="439" t="s">
        <v>108</v>
      </c>
      <c r="B276" s="439"/>
      <c r="C276" s="439"/>
      <c r="D276" s="439"/>
      <c r="E276" s="439"/>
      <c r="F276" s="439"/>
      <c r="G276" s="439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</row>
    <row r="277" spans="1:18" ht="20.25">
      <c r="A277" s="403" t="s">
        <v>8</v>
      </c>
      <c r="B277" s="403"/>
      <c r="C277" s="403"/>
      <c r="D277" s="403"/>
      <c r="E277" s="403"/>
      <c r="F277" s="403"/>
      <c r="G277" s="403"/>
      <c r="H277" s="403"/>
      <c r="I277" s="403"/>
      <c r="J277" s="403"/>
      <c r="K277" s="403"/>
      <c r="L277" s="403"/>
      <c r="M277" s="403"/>
      <c r="N277" s="403"/>
      <c r="O277" s="403"/>
      <c r="P277" s="403"/>
      <c r="Q277" s="403"/>
      <c r="R277" s="403"/>
    </row>
    <row r="278" spans="1:18" ht="20.25">
      <c r="A278" s="403" t="s">
        <v>180</v>
      </c>
      <c r="B278" s="403"/>
      <c r="C278" s="403"/>
      <c r="D278" s="403"/>
      <c r="E278" s="403"/>
      <c r="F278" s="403"/>
      <c r="G278" s="403"/>
      <c r="H278" s="403"/>
      <c r="I278" s="403"/>
      <c r="J278" s="403"/>
      <c r="K278" s="403"/>
      <c r="L278" s="403"/>
      <c r="M278" s="403"/>
      <c r="N278" s="403"/>
      <c r="O278" s="403"/>
      <c r="P278" s="403"/>
      <c r="Q278" s="403"/>
      <c r="R278" s="403"/>
    </row>
    <row r="279" spans="1:18" ht="20.25">
      <c r="A279" s="403" t="s">
        <v>177</v>
      </c>
      <c r="B279" s="403"/>
      <c r="C279" s="403"/>
      <c r="D279" s="403"/>
      <c r="E279" s="403"/>
      <c r="F279" s="403"/>
      <c r="G279" s="403"/>
      <c r="H279" s="403"/>
      <c r="I279" s="403"/>
      <c r="J279" s="403"/>
      <c r="K279" s="403"/>
      <c r="L279" s="403"/>
      <c r="M279" s="403"/>
      <c r="N279" s="403"/>
      <c r="O279" s="403"/>
      <c r="P279" s="403"/>
      <c r="Q279" s="403"/>
      <c r="R279" s="403"/>
    </row>
    <row r="280" spans="1:18" ht="21">
      <c r="A280" s="74" t="s">
        <v>238</v>
      </c>
      <c r="B280" s="36"/>
      <c r="C280" s="190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spans="1:18" ht="21">
      <c r="A281" s="74" t="s">
        <v>239</v>
      </c>
      <c r="B281" s="37"/>
      <c r="C281" s="190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</row>
    <row r="282" spans="1:18" ht="21">
      <c r="A282" s="176"/>
      <c r="B282" s="37"/>
      <c r="C282" s="191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1:18" ht="21">
      <c r="A283" s="156" t="s">
        <v>9</v>
      </c>
      <c r="B283" s="39" t="s">
        <v>11</v>
      </c>
      <c r="C283" s="200" t="s">
        <v>12</v>
      </c>
      <c r="D283" s="39" t="s">
        <v>6</v>
      </c>
      <c r="E283" s="39" t="s">
        <v>13</v>
      </c>
      <c r="F283" s="39" t="s">
        <v>15</v>
      </c>
      <c r="G283" s="410" t="s">
        <v>183</v>
      </c>
      <c r="H283" s="411"/>
      <c r="I283" s="412"/>
      <c r="J283" s="413" t="s">
        <v>181</v>
      </c>
      <c r="K283" s="413"/>
      <c r="L283" s="413"/>
      <c r="M283" s="413"/>
      <c r="N283" s="413"/>
      <c r="O283" s="413"/>
      <c r="P283" s="413"/>
      <c r="Q283" s="413"/>
      <c r="R283" s="413"/>
    </row>
    <row r="284" spans="1:18" ht="21">
      <c r="A284" s="157" t="s">
        <v>10</v>
      </c>
      <c r="B284" s="40"/>
      <c r="C284" s="201"/>
      <c r="D284" s="40"/>
      <c r="E284" s="40" t="s">
        <v>14</v>
      </c>
      <c r="F284" s="40" t="s">
        <v>14</v>
      </c>
      <c r="G284" s="41" t="s">
        <v>16</v>
      </c>
      <c r="H284" s="41" t="s">
        <v>17</v>
      </c>
      <c r="I284" s="41" t="s">
        <v>18</v>
      </c>
      <c r="J284" s="41" t="s">
        <v>19</v>
      </c>
      <c r="K284" s="41" t="s">
        <v>20</v>
      </c>
      <c r="L284" s="41" t="s">
        <v>21</v>
      </c>
      <c r="M284" s="41" t="s">
        <v>22</v>
      </c>
      <c r="N284" s="41" t="s">
        <v>23</v>
      </c>
      <c r="O284" s="41" t="s">
        <v>24</v>
      </c>
      <c r="P284" s="41" t="s">
        <v>25</v>
      </c>
      <c r="Q284" s="41" t="s">
        <v>26</v>
      </c>
      <c r="R284" s="41" t="s">
        <v>27</v>
      </c>
    </row>
    <row r="285" spans="1:18" ht="21">
      <c r="A285" s="159">
        <v>1</v>
      </c>
      <c r="B285" s="47" t="s">
        <v>240</v>
      </c>
      <c r="C285" s="204" t="s">
        <v>241</v>
      </c>
      <c r="D285" s="45">
        <v>14000000</v>
      </c>
      <c r="E285" s="46" t="s">
        <v>30</v>
      </c>
      <c r="F285" s="46" t="s">
        <v>34</v>
      </c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</row>
    <row r="286" spans="1:18" ht="21">
      <c r="A286" s="182"/>
      <c r="B286" s="47" t="s">
        <v>259</v>
      </c>
      <c r="C286" s="202"/>
      <c r="D286" s="49"/>
      <c r="E286" s="48"/>
      <c r="F286" s="50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</row>
    <row r="287" spans="1:18" ht="21">
      <c r="A287" s="160"/>
      <c r="B287" s="51"/>
      <c r="C287" s="203"/>
      <c r="D287" s="52"/>
      <c r="E287" s="65"/>
      <c r="F287" s="65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1:18" ht="21">
      <c r="A288" s="160">
        <v>2</v>
      </c>
      <c r="B288" s="47" t="s">
        <v>242</v>
      </c>
      <c r="C288" s="202" t="s">
        <v>243</v>
      </c>
      <c r="D288" s="49">
        <v>3000000</v>
      </c>
      <c r="E288" s="55" t="s">
        <v>30</v>
      </c>
      <c r="F288" s="55" t="s">
        <v>34</v>
      </c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</row>
    <row r="289" spans="1:18" ht="21">
      <c r="A289" s="182"/>
      <c r="B289" s="47" t="s">
        <v>260</v>
      </c>
      <c r="C289" s="202"/>
      <c r="D289" s="52"/>
      <c r="E289" s="50"/>
      <c r="F289" s="50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</row>
    <row r="290" spans="1:18" ht="21">
      <c r="A290" s="160"/>
      <c r="B290" s="47"/>
      <c r="C290" s="204"/>
      <c r="D290" s="49"/>
      <c r="E290" s="44"/>
      <c r="F290" s="44"/>
      <c r="G290" s="53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</row>
    <row r="291" spans="1:18" ht="21">
      <c r="A291" s="160">
        <v>3</v>
      </c>
      <c r="B291" s="47" t="s">
        <v>244</v>
      </c>
      <c r="C291" s="202" t="s">
        <v>245</v>
      </c>
      <c r="D291" s="49">
        <v>130000</v>
      </c>
      <c r="E291" s="48" t="s">
        <v>30</v>
      </c>
      <c r="F291" s="48" t="s">
        <v>34</v>
      </c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</row>
    <row r="292" spans="1:18" ht="21">
      <c r="A292" s="160"/>
      <c r="B292" s="47" t="s">
        <v>260</v>
      </c>
      <c r="C292" s="202" t="s">
        <v>246</v>
      </c>
      <c r="D292" s="49"/>
      <c r="E292" s="50"/>
      <c r="F292" s="50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</row>
    <row r="293" spans="1:18" ht="21">
      <c r="A293" s="183"/>
      <c r="B293" s="56"/>
      <c r="C293" s="205"/>
      <c r="D293" s="64"/>
      <c r="E293" s="65"/>
      <c r="F293" s="65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</row>
    <row r="294" spans="1:18" ht="21">
      <c r="A294" s="180"/>
      <c r="B294" s="66" t="s">
        <v>29</v>
      </c>
      <c r="C294" s="179" t="s">
        <v>287</v>
      </c>
      <c r="D294" s="67">
        <f>SUM(D285:D293)</f>
        <v>17130000</v>
      </c>
      <c r="E294" s="76"/>
      <c r="F294" s="76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</row>
    <row r="295" spans="1:18" ht="21">
      <c r="A295" s="177"/>
      <c r="B295" s="78"/>
      <c r="C295" s="209"/>
      <c r="D295" s="79"/>
      <c r="E295" s="80"/>
      <c r="F295" s="80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1:18" ht="21">
      <c r="A296" s="178"/>
      <c r="B296" s="69"/>
      <c r="C296" s="199"/>
      <c r="D296" s="70"/>
      <c r="E296" s="68"/>
      <c r="F296" s="68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</row>
    <row r="297" spans="1:18" ht="21">
      <c r="A297" s="178"/>
      <c r="B297" s="69"/>
      <c r="C297" s="196"/>
      <c r="D297" s="70"/>
      <c r="E297" s="73"/>
      <c r="F297" s="73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</row>
    <row r="298" spans="1:18" ht="21">
      <c r="A298" s="178"/>
      <c r="B298" s="69"/>
      <c r="C298" s="196"/>
      <c r="D298" s="70"/>
      <c r="E298" s="68"/>
      <c r="F298" s="68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</row>
    <row r="299" spans="1:18" ht="21">
      <c r="A299" s="178"/>
      <c r="B299" s="69"/>
      <c r="C299" s="196"/>
      <c r="D299" s="70"/>
      <c r="E299" s="73"/>
      <c r="F299" s="73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</row>
    <row r="300" spans="1:18" ht="21">
      <c r="A300" s="178"/>
      <c r="B300" s="69"/>
      <c r="C300" s="196"/>
      <c r="D300" s="70"/>
      <c r="E300" s="73"/>
      <c r="F300" s="73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</row>
    <row r="301" spans="1:18" ht="21">
      <c r="A301" s="178"/>
      <c r="B301" s="69"/>
      <c r="C301" s="196"/>
      <c r="D301" s="70"/>
      <c r="E301" s="68"/>
      <c r="F301" s="68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</row>
    <row r="302" spans="1:18" ht="21">
      <c r="A302" s="178"/>
      <c r="B302" s="69"/>
      <c r="C302" s="199"/>
      <c r="D302" s="70"/>
      <c r="E302" s="73"/>
      <c r="F302" s="73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</row>
    <row r="303" spans="1:18" ht="21">
      <c r="A303" s="178"/>
      <c r="B303" s="69"/>
      <c r="C303" s="196"/>
      <c r="D303" s="70"/>
      <c r="E303" s="73"/>
      <c r="F303" s="73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</row>
    <row r="304" spans="1:18" ht="21">
      <c r="A304" s="178"/>
      <c r="B304" s="69"/>
      <c r="C304" s="196"/>
      <c r="D304" s="70"/>
      <c r="E304" s="73"/>
      <c r="F304" s="73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</row>
    <row r="305" spans="1:18" ht="21">
      <c r="A305" s="1"/>
      <c r="B305" s="60"/>
      <c r="C305" s="194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</row>
    <row r="306" spans="1:18" ht="20.25">
      <c r="A306" s="439" t="s">
        <v>296</v>
      </c>
      <c r="B306" s="439"/>
      <c r="C306" s="439"/>
      <c r="D306" s="439"/>
      <c r="E306" s="439"/>
      <c r="F306" s="439"/>
      <c r="G306" s="439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</row>
    <row r="307" spans="1:18" ht="20.25">
      <c r="A307" s="403" t="s">
        <v>8</v>
      </c>
      <c r="B307" s="403"/>
      <c r="C307" s="403"/>
      <c r="D307" s="403"/>
      <c r="E307" s="403"/>
      <c r="F307" s="403"/>
      <c r="G307" s="403"/>
      <c r="H307" s="403"/>
      <c r="I307" s="403"/>
      <c r="J307" s="403"/>
      <c r="K307" s="403"/>
      <c r="L307" s="403"/>
      <c r="M307" s="403"/>
      <c r="N307" s="403"/>
      <c r="O307" s="403"/>
      <c r="P307" s="403"/>
      <c r="Q307" s="403"/>
      <c r="R307" s="403"/>
    </row>
    <row r="308" spans="1:18" ht="20.25">
      <c r="A308" s="403" t="s">
        <v>180</v>
      </c>
      <c r="B308" s="403"/>
      <c r="C308" s="403"/>
      <c r="D308" s="403"/>
      <c r="E308" s="403"/>
      <c r="F308" s="403"/>
      <c r="G308" s="403"/>
      <c r="H308" s="403"/>
      <c r="I308" s="403"/>
      <c r="J308" s="403"/>
      <c r="K308" s="403"/>
      <c r="L308" s="403"/>
      <c r="M308" s="403"/>
      <c r="N308" s="403"/>
      <c r="O308" s="403"/>
      <c r="P308" s="403"/>
      <c r="Q308" s="403"/>
      <c r="R308" s="403"/>
    </row>
    <row r="309" spans="1:18" ht="20.25">
      <c r="A309" s="403" t="s">
        <v>177</v>
      </c>
      <c r="B309" s="403"/>
      <c r="C309" s="403"/>
      <c r="D309" s="403"/>
      <c r="E309" s="403"/>
      <c r="F309" s="403"/>
      <c r="G309" s="403"/>
      <c r="H309" s="403"/>
      <c r="I309" s="403"/>
      <c r="J309" s="403"/>
      <c r="K309" s="403"/>
      <c r="L309" s="403"/>
      <c r="M309" s="403"/>
      <c r="N309" s="403"/>
      <c r="O309" s="403"/>
      <c r="P309" s="403"/>
      <c r="Q309" s="403"/>
      <c r="R309" s="403"/>
    </row>
    <row r="310" spans="1:18" ht="21">
      <c r="A310" s="424" t="s">
        <v>148</v>
      </c>
      <c r="B310" s="424"/>
      <c r="C310" s="190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</row>
    <row r="311" spans="1:18" ht="21">
      <c r="A311" s="176" t="s">
        <v>114</v>
      </c>
      <c r="B311" s="37"/>
      <c r="C311" s="190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</row>
    <row r="312" spans="1:18" ht="21">
      <c r="A312" s="176"/>
      <c r="B312" s="37"/>
      <c r="C312" s="191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1:18" ht="21">
      <c r="A313" s="156" t="s">
        <v>9</v>
      </c>
      <c r="B313" s="39" t="s">
        <v>11</v>
      </c>
      <c r="C313" s="200" t="s">
        <v>12</v>
      </c>
      <c r="D313" s="39" t="s">
        <v>6</v>
      </c>
      <c r="E313" s="39" t="s">
        <v>13</v>
      </c>
      <c r="F313" s="39" t="s">
        <v>15</v>
      </c>
      <c r="G313" s="410" t="s">
        <v>183</v>
      </c>
      <c r="H313" s="411"/>
      <c r="I313" s="412"/>
      <c r="J313" s="413" t="s">
        <v>181</v>
      </c>
      <c r="K313" s="413"/>
      <c r="L313" s="413"/>
      <c r="M313" s="413"/>
      <c r="N313" s="413"/>
      <c r="O313" s="413"/>
      <c r="P313" s="413"/>
      <c r="Q313" s="413"/>
      <c r="R313" s="413"/>
    </row>
    <row r="314" spans="1:18" ht="21">
      <c r="A314" s="157" t="s">
        <v>10</v>
      </c>
      <c r="B314" s="40"/>
      <c r="C314" s="201"/>
      <c r="D314" s="40"/>
      <c r="E314" s="40" t="s">
        <v>14</v>
      </c>
      <c r="F314" s="40" t="s">
        <v>14</v>
      </c>
      <c r="G314" s="41" t="s">
        <v>16</v>
      </c>
      <c r="H314" s="41" t="s">
        <v>17</v>
      </c>
      <c r="I314" s="41" t="s">
        <v>18</v>
      </c>
      <c r="J314" s="41" t="s">
        <v>19</v>
      </c>
      <c r="K314" s="41" t="s">
        <v>20</v>
      </c>
      <c r="L314" s="41" t="s">
        <v>21</v>
      </c>
      <c r="M314" s="41" t="s">
        <v>22</v>
      </c>
      <c r="N314" s="41" t="s">
        <v>23</v>
      </c>
      <c r="O314" s="41" t="s">
        <v>24</v>
      </c>
      <c r="P314" s="41" t="s">
        <v>25</v>
      </c>
      <c r="Q314" s="41" t="s">
        <v>26</v>
      </c>
      <c r="R314" s="41" t="s">
        <v>27</v>
      </c>
    </row>
    <row r="315" spans="1:18" ht="21">
      <c r="A315" s="159">
        <v>1</v>
      </c>
      <c r="B315" s="47" t="s">
        <v>247</v>
      </c>
      <c r="C315" s="213" t="s">
        <v>248</v>
      </c>
      <c r="D315" s="45">
        <v>8000</v>
      </c>
      <c r="E315" s="46" t="s">
        <v>30</v>
      </c>
      <c r="F315" s="46" t="s">
        <v>28</v>
      </c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</row>
    <row r="316" spans="1:18" ht="21">
      <c r="A316" s="182"/>
      <c r="B316" s="47" t="s">
        <v>261</v>
      </c>
      <c r="C316" s="210" t="s">
        <v>249</v>
      </c>
      <c r="D316" s="49"/>
      <c r="E316" s="48"/>
      <c r="F316" s="50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</row>
    <row r="317" spans="1:18" ht="21">
      <c r="A317" s="160"/>
      <c r="B317" s="51"/>
      <c r="C317" s="214" t="s">
        <v>250</v>
      </c>
      <c r="D317" s="52"/>
      <c r="E317" s="50"/>
      <c r="F317" s="50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</row>
    <row r="318" spans="1:18" ht="21">
      <c r="A318" s="160"/>
      <c r="B318" s="47"/>
      <c r="C318" s="173"/>
      <c r="D318" s="49"/>
      <c r="E318" s="50"/>
      <c r="F318" s="50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</row>
    <row r="319" spans="1:18" ht="21">
      <c r="A319" s="160">
        <v>2</v>
      </c>
      <c r="B319" s="47" t="s">
        <v>251</v>
      </c>
      <c r="C319" s="173" t="s">
        <v>252</v>
      </c>
      <c r="D319" s="52">
        <v>5000</v>
      </c>
      <c r="E319" s="48" t="s">
        <v>30</v>
      </c>
      <c r="F319" s="48" t="s">
        <v>28</v>
      </c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</row>
    <row r="320" spans="1:18" ht="21">
      <c r="A320" s="160"/>
      <c r="B320" s="47" t="s">
        <v>262</v>
      </c>
      <c r="C320" s="208" t="s">
        <v>253</v>
      </c>
      <c r="D320" s="49"/>
      <c r="E320" s="50"/>
      <c r="F320" s="50"/>
      <c r="G320" s="53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</row>
    <row r="321" spans="1:18" ht="21">
      <c r="A321" s="183"/>
      <c r="B321" s="55"/>
      <c r="C321" s="205"/>
      <c r="D321" s="64"/>
      <c r="E321" s="65"/>
      <c r="F321" s="65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</row>
    <row r="322" spans="1:18" ht="21">
      <c r="A322" s="180"/>
      <c r="B322" s="66" t="s">
        <v>29</v>
      </c>
      <c r="C322" s="179" t="s">
        <v>289</v>
      </c>
      <c r="D322" s="67">
        <f>SUM(D315:D321)</f>
        <v>13000</v>
      </c>
      <c r="E322" s="66"/>
      <c r="F322" s="66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</row>
    <row r="323" spans="1:18" ht="21">
      <c r="A323" s="178"/>
      <c r="B323" s="69"/>
      <c r="C323" s="196"/>
      <c r="D323" s="70"/>
      <c r="E323" s="73"/>
      <c r="F323" s="73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</row>
    <row r="324" spans="1:18" ht="21">
      <c r="A324" s="178"/>
      <c r="B324" s="69"/>
      <c r="C324" s="196"/>
      <c r="D324" s="70"/>
      <c r="E324" s="73"/>
      <c r="F324" s="73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</row>
    <row r="325" spans="1:18" ht="21">
      <c r="A325" s="178"/>
      <c r="B325" s="69"/>
      <c r="C325" s="196"/>
      <c r="D325" s="70"/>
      <c r="E325" s="73"/>
      <c r="F325" s="73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</row>
    <row r="326" spans="1:18" ht="21">
      <c r="A326" s="178"/>
      <c r="B326" s="69"/>
      <c r="C326" s="199"/>
      <c r="D326" s="70"/>
      <c r="E326" s="73"/>
      <c r="F326" s="73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</row>
    <row r="327" spans="1:18" ht="21">
      <c r="A327" s="178"/>
      <c r="B327" s="69"/>
      <c r="C327" s="196"/>
      <c r="D327" s="70"/>
      <c r="E327" s="73"/>
      <c r="F327" s="73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</row>
    <row r="328" spans="1:18" ht="21">
      <c r="A328" s="178"/>
      <c r="B328" s="69"/>
      <c r="C328" s="196"/>
      <c r="D328" s="70"/>
      <c r="E328" s="68"/>
      <c r="F328" s="68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</row>
    <row r="329" spans="1:18" ht="21">
      <c r="A329" s="178"/>
      <c r="B329" s="69"/>
      <c r="C329" s="215"/>
      <c r="D329" s="70"/>
      <c r="E329" s="73"/>
      <c r="F329" s="73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</row>
    <row r="330" spans="1:18" ht="21">
      <c r="A330" s="178"/>
      <c r="B330" s="69"/>
      <c r="C330" s="196" t="s">
        <v>107</v>
      </c>
      <c r="D330" s="70"/>
      <c r="E330" s="73"/>
      <c r="F330" s="73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</row>
    <row r="331" spans="1:18" ht="21">
      <c r="A331" s="178"/>
      <c r="B331" s="69"/>
      <c r="C331" s="196"/>
      <c r="D331" s="70"/>
      <c r="E331" s="68"/>
      <c r="F331" s="68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</row>
    <row r="332" spans="1:18" ht="21">
      <c r="A332" s="178"/>
      <c r="B332" s="69"/>
      <c r="C332" s="199"/>
      <c r="D332" s="70"/>
      <c r="E332" s="73"/>
      <c r="F332" s="73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ht="21">
      <c r="A333" s="178"/>
      <c r="B333" s="69"/>
      <c r="C333" s="196"/>
      <c r="D333" s="70"/>
      <c r="E333" s="73"/>
      <c r="F333" s="73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</row>
    <row r="334" spans="1:18" ht="21">
      <c r="A334" s="178"/>
      <c r="B334" s="69"/>
      <c r="C334" s="196"/>
      <c r="D334" s="70"/>
      <c r="E334" s="73"/>
      <c r="F334" s="73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ht="21">
      <c r="A335" s="1"/>
      <c r="B335" s="60"/>
      <c r="C335" s="194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</row>
    <row r="336" spans="1:18" ht="20.25">
      <c r="A336" s="439" t="s">
        <v>296</v>
      </c>
      <c r="B336" s="439"/>
      <c r="C336" s="439"/>
      <c r="D336" s="439"/>
      <c r="E336" s="439"/>
      <c r="F336" s="439"/>
      <c r="G336" s="439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</row>
    <row r="337" spans="1:18" ht="20.25">
      <c r="A337" s="403" t="s">
        <v>8</v>
      </c>
      <c r="B337" s="403"/>
      <c r="C337" s="403"/>
      <c r="D337" s="403"/>
      <c r="E337" s="403"/>
      <c r="F337" s="403"/>
      <c r="G337" s="403"/>
      <c r="H337" s="403"/>
      <c r="I337" s="403"/>
      <c r="J337" s="403"/>
      <c r="K337" s="403"/>
      <c r="L337" s="403"/>
      <c r="M337" s="403"/>
      <c r="N337" s="403"/>
      <c r="O337" s="403"/>
      <c r="P337" s="403"/>
      <c r="Q337" s="403"/>
      <c r="R337" s="403"/>
    </row>
    <row r="338" spans="1:18" ht="20.25">
      <c r="A338" s="403" t="s">
        <v>180</v>
      </c>
      <c r="B338" s="403"/>
      <c r="C338" s="403"/>
      <c r="D338" s="403"/>
      <c r="E338" s="403"/>
      <c r="F338" s="403"/>
      <c r="G338" s="403"/>
      <c r="H338" s="403"/>
      <c r="I338" s="403"/>
      <c r="J338" s="403"/>
      <c r="K338" s="403"/>
      <c r="L338" s="403"/>
      <c r="M338" s="403"/>
      <c r="N338" s="403"/>
      <c r="O338" s="403"/>
      <c r="P338" s="403"/>
      <c r="Q338" s="403"/>
      <c r="R338" s="403"/>
    </row>
    <row r="339" spans="1:18" ht="20.25">
      <c r="A339" s="403" t="s">
        <v>177</v>
      </c>
      <c r="B339" s="403"/>
      <c r="C339" s="403"/>
      <c r="D339" s="403"/>
      <c r="E339" s="403"/>
      <c r="F339" s="403"/>
      <c r="G339" s="403"/>
      <c r="H339" s="403"/>
      <c r="I339" s="403"/>
      <c r="J339" s="403"/>
      <c r="K339" s="403"/>
      <c r="L339" s="403"/>
      <c r="M339" s="403"/>
      <c r="N339" s="403"/>
      <c r="O339" s="403"/>
      <c r="P339" s="403"/>
      <c r="Q339" s="403"/>
      <c r="R339" s="403"/>
    </row>
    <row r="340" spans="1:18" ht="21">
      <c r="A340" s="424" t="s">
        <v>254</v>
      </c>
      <c r="B340" s="424"/>
      <c r="C340" s="190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spans="1:18" ht="21">
      <c r="A341" s="176" t="s">
        <v>114</v>
      </c>
      <c r="B341" s="37"/>
      <c r="C341" s="190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</row>
    <row r="342" spans="1:18" ht="21">
      <c r="A342" s="176"/>
      <c r="B342" s="37"/>
      <c r="C342" s="191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1:18" ht="21">
      <c r="A343" s="156" t="s">
        <v>9</v>
      </c>
      <c r="B343" s="39" t="s">
        <v>11</v>
      </c>
      <c r="C343" s="200" t="s">
        <v>12</v>
      </c>
      <c r="D343" s="39" t="s">
        <v>6</v>
      </c>
      <c r="E343" s="39" t="s">
        <v>13</v>
      </c>
      <c r="F343" s="39" t="s">
        <v>15</v>
      </c>
      <c r="G343" s="410" t="s">
        <v>183</v>
      </c>
      <c r="H343" s="411"/>
      <c r="I343" s="412"/>
      <c r="J343" s="413" t="s">
        <v>181</v>
      </c>
      <c r="K343" s="413"/>
      <c r="L343" s="413"/>
      <c r="M343" s="413"/>
      <c r="N343" s="413"/>
      <c r="O343" s="413"/>
      <c r="P343" s="413"/>
      <c r="Q343" s="413"/>
      <c r="R343" s="413"/>
    </row>
    <row r="344" spans="1:18" ht="21">
      <c r="A344" s="157" t="s">
        <v>10</v>
      </c>
      <c r="B344" s="40"/>
      <c r="C344" s="201"/>
      <c r="D344" s="40"/>
      <c r="E344" s="40" t="s">
        <v>14</v>
      </c>
      <c r="F344" s="40" t="s">
        <v>14</v>
      </c>
      <c r="G344" s="41" t="s">
        <v>16</v>
      </c>
      <c r="H344" s="41" t="s">
        <v>17</v>
      </c>
      <c r="I344" s="41" t="s">
        <v>18</v>
      </c>
      <c r="J344" s="41" t="s">
        <v>19</v>
      </c>
      <c r="K344" s="41" t="s">
        <v>20</v>
      </c>
      <c r="L344" s="41" t="s">
        <v>21</v>
      </c>
      <c r="M344" s="41" t="s">
        <v>22</v>
      </c>
      <c r="N344" s="41" t="s">
        <v>23</v>
      </c>
      <c r="O344" s="41" t="s">
        <v>24</v>
      </c>
      <c r="P344" s="41" t="s">
        <v>25</v>
      </c>
      <c r="Q344" s="41" t="s">
        <v>26</v>
      </c>
      <c r="R344" s="41" t="s">
        <v>27</v>
      </c>
    </row>
    <row r="345" spans="1:18" ht="21">
      <c r="A345" s="159">
        <v>1</v>
      </c>
      <c r="B345" s="47" t="s">
        <v>255</v>
      </c>
      <c r="C345" s="204" t="s">
        <v>256</v>
      </c>
      <c r="D345" s="45">
        <v>34000</v>
      </c>
      <c r="E345" s="48" t="s">
        <v>30</v>
      </c>
      <c r="F345" s="48" t="s">
        <v>28</v>
      </c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</row>
    <row r="346" spans="1:18" ht="21">
      <c r="A346" s="182"/>
      <c r="B346" s="47" t="s">
        <v>262</v>
      </c>
      <c r="C346" s="202" t="s">
        <v>257</v>
      </c>
      <c r="D346" s="49"/>
      <c r="E346" s="48"/>
      <c r="F346" s="50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</row>
    <row r="347" spans="1:18" ht="21">
      <c r="A347" s="160"/>
      <c r="B347" s="51"/>
      <c r="C347" s="203" t="s">
        <v>258</v>
      </c>
      <c r="D347" s="52"/>
      <c r="E347" s="50"/>
      <c r="F347" s="50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1:18" ht="21">
      <c r="A348" s="160"/>
      <c r="B348" s="47"/>
      <c r="C348" s="173"/>
      <c r="D348" s="49"/>
      <c r="E348" s="50"/>
      <c r="F348" s="50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</row>
    <row r="349" spans="1:18" ht="21">
      <c r="A349" s="182">
        <v>2</v>
      </c>
      <c r="B349" s="51" t="s">
        <v>149</v>
      </c>
      <c r="C349" s="202" t="s">
        <v>263</v>
      </c>
      <c r="D349" s="52">
        <v>15000</v>
      </c>
      <c r="E349" s="48" t="s">
        <v>30</v>
      </c>
      <c r="F349" s="48" t="s">
        <v>28</v>
      </c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1:18" ht="21">
      <c r="A350" s="160"/>
      <c r="B350" s="47" t="s">
        <v>267</v>
      </c>
      <c r="C350" s="204" t="s">
        <v>264</v>
      </c>
      <c r="D350" s="49"/>
      <c r="E350" s="44"/>
      <c r="F350" s="44"/>
      <c r="G350" s="53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</row>
    <row r="351" spans="1:18" ht="21">
      <c r="A351" s="160"/>
      <c r="B351" s="47"/>
      <c r="C351" s="202" t="s">
        <v>265</v>
      </c>
      <c r="D351" s="49"/>
      <c r="E351" s="50"/>
      <c r="F351" s="50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1:18" ht="21">
      <c r="A352" s="160"/>
      <c r="B352" s="47"/>
      <c r="C352" s="202" t="s">
        <v>266</v>
      </c>
      <c r="D352" s="49"/>
      <c r="E352" s="50"/>
      <c r="F352" s="50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</row>
    <row r="353" spans="1:18" ht="21">
      <c r="A353" s="160"/>
      <c r="B353" s="47"/>
      <c r="C353" s="173"/>
      <c r="D353" s="49"/>
      <c r="E353" s="50"/>
      <c r="F353" s="50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</row>
    <row r="354" spans="1:18" ht="21">
      <c r="A354" s="160"/>
      <c r="B354" s="47"/>
      <c r="C354" s="173"/>
      <c r="D354" s="49"/>
      <c r="E354" s="50"/>
      <c r="F354" s="50"/>
      <c r="G354" s="53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51"/>
    </row>
    <row r="355" spans="1:18" ht="21">
      <c r="A355" s="160">
        <v>3</v>
      </c>
      <c r="B355" s="47" t="s">
        <v>268</v>
      </c>
      <c r="C355" s="202" t="s">
        <v>270</v>
      </c>
      <c r="D355" s="49">
        <v>5000</v>
      </c>
      <c r="E355" s="48" t="s">
        <v>30</v>
      </c>
      <c r="F355" s="48" t="s">
        <v>28</v>
      </c>
      <c r="G355" s="53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56"/>
    </row>
    <row r="356" spans="1:18" ht="21">
      <c r="A356" s="183"/>
      <c r="B356" s="47" t="s">
        <v>269</v>
      </c>
      <c r="C356" s="204" t="s">
        <v>271</v>
      </c>
      <c r="D356" s="52"/>
      <c r="E356" s="44"/>
      <c r="F356" s="44"/>
      <c r="G356" s="53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56"/>
    </row>
    <row r="357" spans="1:18" ht="21">
      <c r="A357" s="160"/>
      <c r="B357" s="47"/>
      <c r="C357" s="202" t="s">
        <v>272</v>
      </c>
      <c r="D357" s="49"/>
      <c r="E357" s="50"/>
      <c r="F357" s="50"/>
      <c r="G357" s="53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</row>
    <row r="358" spans="1:18" ht="21">
      <c r="A358" s="183"/>
      <c r="B358" s="56"/>
      <c r="C358" s="205"/>
      <c r="D358" s="64"/>
      <c r="E358" s="44"/>
      <c r="F358" s="44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</row>
    <row r="359" spans="1:18" ht="21">
      <c r="A359" s="180"/>
      <c r="B359" s="66" t="s">
        <v>29</v>
      </c>
      <c r="C359" s="179" t="s">
        <v>290</v>
      </c>
      <c r="D359" s="67">
        <f>SUM(D345:D358)</f>
        <v>54000</v>
      </c>
      <c r="E359" s="76"/>
      <c r="F359" s="76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</row>
    <row r="360" spans="1:18" ht="21">
      <c r="A360" s="178"/>
      <c r="B360" s="69"/>
      <c r="C360" s="196" t="s">
        <v>107</v>
      </c>
      <c r="D360" s="70"/>
      <c r="E360" s="73"/>
      <c r="F360" s="73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</row>
    <row r="361" spans="1:18" ht="21">
      <c r="A361" s="178"/>
      <c r="B361" s="69"/>
      <c r="C361" s="196"/>
      <c r="D361" s="70"/>
      <c r="E361" s="68"/>
      <c r="F361" s="68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spans="1:18" ht="21">
      <c r="A362" s="178"/>
      <c r="B362" s="69"/>
      <c r="C362" s="199"/>
      <c r="D362" s="70"/>
      <c r="E362" s="73"/>
      <c r="F362" s="73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</row>
    <row r="363" spans="1:18" ht="21">
      <c r="A363" s="178"/>
      <c r="B363" s="69"/>
      <c r="C363" s="196"/>
      <c r="D363" s="70"/>
      <c r="E363" s="73"/>
      <c r="F363" s="73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spans="1:18" ht="21">
      <c r="A364" s="178"/>
      <c r="B364" s="69"/>
      <c r="C364" s="196"/>
      <c r="D364" s="70"/>
      <c r="E364" s="73"/>
      <c r="F364" s="73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</row>
    <row r="365" spans="1:18" ht="21">
      <c r="A365" s="178"/>
      <c r="B365" s="69"/>
      <c r="C365" s="196"/>
      <c r="D365" s="70"/>
      <c r="E365" s="73"/>
      <c r="F365" s="73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</row>
    <row r="366" spans="1:18" ht="21">
      <c r="A366" s="178"/>
      <c r="B366" s="69"/>
      <c r="C366" s="196"/>
      <c r="D366" s="70"/>
      <c r="E366" s="73"/>
      <c r="F366" s="73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</row>
    <row r="367" spans="1:18" ht="20.25">
      <c r="A367" s="439" t="s">
        <v>296</v>
      </c>
      <c r="B367" s="439"/>
      <c r="C367" s="439"/>
      <c r="D367" s="439"/>
      <c r="E367" s="439"/>
      <c r="F367" s="439"/>
      <c r="G367" s="439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</row>
    <row r="368" spans="1:18" ht="20.25">
      <c r="A368" s="403" t="s">
        <v>8</v>
      </c>
      <c r="B368" s="403"/>
      <c r="C368" s="403"/>
      <c r="D368" s="403"/>
      <c r="E368" s="403"/>
      <c r="F368" s="403"/>
      <c r="G368" s="403"/>
      <c r="H368" s="403"/>
      <c r="I368" s="403"/>
      <c r="J368" s="403"/>
      <c r="K368" s="403"/>
      <c r="L368" s="403"/>
      <c r="M368" s="403"/>
      <c r="N368" s="403"/>
      <c r="O368" s="403"/>
      <c r="P368" s="403"/>
      <c r="Q368" s="403"/>
      <c r="R368" s="403"/>
    </row>
    <row r="369" spans="1:18" ht="20.25">
      <c r="A369" s="403" t="s">
        <v>180</v>
      </c>
      <c r="B369" s="403"/>
      <c r="C369" s="403"/>
      <c r="D369" s="403"/>
      <c r="E369" s="403"/>
      <c r="F369" s="403"/>
      <c r="G369" s="403"/>
      <c r="H369" s="403"/>
      <c r="I369" s="403"/>
      <c r="J369" s="403"/>
      <c r="K369" s="403"/>
      <c r="L369" s="403"/>
      <c r="M369" s="403"/>
      <c r="N369" s="403"/>
      <c r="O369" s="403"/>
      <c r="P369" s="403"/>
      <c r="Q369" s="403"/>
      <c r="R369" s="403"/>
    </row>
    <row r="370" spans="1:18" ht="20.25">
      <c r="A370" s="403" t="s">
        <v>177</v>
      </c>
      <c r="B370" s="403"/>
      <c r="C370" s="403"/>
      <c r="D370" s="403"/>
      <c r="E370" s="403"/>
      <c r="F370" s="403"/>
      <c r="G370" s="403"/>
      <c r="H370" s="403"/>
      <c r="I370" s="403"/>
      <c r="J370" s="403"/>
      <c r="K370" s="403"/>
      <c r="L370" s="403"/>
      <c r="M370" s="403"/>
      <c r="N370" s="403"/>
      <c r="O370" s="403"/>
      <c r="P370" s="403"/>
      <c r="Q370" s="403"/>
      <c r="R370" s="403"/>
    </row>
    <row r="371" spans="1:18" ht="21">
      <c r="A371" s="424" t="s">
        <v>273</v>
      </c>
      <c r="B371" s="424"/>
      <c r="C371" s="190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1:18" ht="21">
      <c r="A372" s="176" t="s">
        <v>114</v>
      </c>
      <c r="B372" s="37"/>
      <c r="C372" s="190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1:18" ht="21">
      <c r="A373" s="176"/>
      <c r="B373" s="37"/>
      <c r="C373" s="191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1:18" ht="21">
      <c r="A374" s="156" t="s">
        <v>9</v>
      </c>
      <c r="B374" s="39" t="s">
        <v>11</v>
      </c>
      <c r="C374" s="200" t="s">
        <v>12</v>
      </c>
      <c r="D374" s="39" t="s">
        <v>6</v>
      </c>
      <c r="E374" s="39" t="s">
        <v>13</v>
      </c>
      <c r="F374" s="39" t="s">
        <v>15</v>
      </c>
      <c r="G374" s="410" t="s">
        <v>183</v>
      </c>
      <c r="H374" s="411"/>
      <c r="I374" s="412"/>
      <c r="J374" s="413" t="s">
        <v>181</v>
      </c>
      <c r="K374" s="413"/>
      <c r="L374" s="413"/>
      <c r="M374" s="413"/>
      <c r="N374" s="413"/>
      <c r="O374" s="413"/>
      <c r="P374" s="413"/>
      <c r="Q374" s="413"/>
      <c r="R374" s="413"/>
    </row>
    <row r="375" spans="1:18" ht="21">
      <c r="A375" s="157" t="s">
        <v>10</v>
      </c>
      <c r="B375" s="40"/>
      <c r="C375" s="201"/>
      <c r="D375" s="40"/>
      <c r="E375" s="40" t="s">
        <v>14</v>
      </c>
      <c r="F375" s="40" t="s">
        <v>14</v>
      </c>
      <c r="G375" s="41" t="s">
        <v>16</v>
      </c>
      <c r="H375" s="41" t="s">
        <v>17</v>
      </c>
      <c r="I375" s="41" t="s">
        <v>18</v>
      </c>
      <c r="J375" s="41" t="s">
        <v>19</v>
      </c>
      <c r="K375" s="41" t="s">
        <v>20</v>
      </c>
      <c r="L375" s="41" t="s">
        <v>21</v>
      </c>
      <c r="M375" s="41" t="s">
        <v>22</v>
      </c>
      <c r="N375" s="41" t="s">
        <v>23</v>
      </c>
      <c r="O375" s="41" t="s">
        <v>24</v>
      </c>
      <c r="P375" s="41" t="s">
        <v>25</v>
      </c>
      <c r="Q375" s="41" t="s">
        <v>26</v>
      </c>
      <c r="R375" s="41" t="s">
        <v>27</v>
      </c>
    </row>
    <row r="376" spans="1:18" ht="21">
      <c r="A376" s="159">
        <v>1</v>
      </c>
      <c r="B376" s="47" t="s">
        <v>274</v>
      </c>
      <c r="C376" s="204" t="s">
        <v>275</v>
      </c>
      <c r="D376" s="45">
        <v>27900</v>
      </c>
      <c r="E376" s="48" t="s">
        <v>30</v>
      </c>
      <c r="F376" s="48" t="s">
        <v>28</v>
      </c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</row>
    <row r="377" spans="1:18" ht="21">
      <c r="A377" s="182"/>
      <c r="B377" s="47" t="s">
        <v>269</v>
      </c>
      <c r="C377" s="202" t="s">
        <v>276</v>
      </c>
      <c r="D377" s="49"/>
      <c r="E377" s="48"/>
      <c r="F377" s="50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</row>
    <row r="378" spans="1:18" ht="21">
      <c r="A378" s="160"/>
      <c r="B378" s="51"/>
      <c r="C378" s="203" t="s">
        <v>109</v>
      </c>
      <c r="D378" s="52"/>
      <c r="E378" s="50"/>
      <c r="F378" s="50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1:18" ht="21">
      <c r="A379" s="160"/>
      <c r="B379" s="47"/>
      <c r="C379" s="173"/>
      <c r="D379" s="49"/>
      <c r="E379" s="50"/>
      <c r="F379" s="50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</row>
    <row r="380" spans="1:18" ht="21">
      <c r="A380" s="182">
        <v>2</v>
      </c>
      <c r="B380" s="51" t="s">
        <v>278</v>
      </c>
      <c r="C380" s="202" t="s">
        <v>279</v>
      </c>
      <c r="D380" s="52">
        <v>12900</v>
      </c>
      <c r="E380" s="48" t="s">
        <v>30</v>
      </c>
      <c r="F380" s="48" t="s">
        <v>28</v>
      </c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1:18" ht="21">
      <c r="A381" s="160"/>
      <c r="B381" s="47" t="s">
        <v>277</v>
      </c>
      <c r="C381" s="204" t="s">
        <v>280</v>
      </c>
      <c r="D381" s="49"/>
      <c r="E381" s="44"/>
      <c r="F381" s="44"/>
      <c r="G381" s="53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</row>
    <row r="382" spans="1:18" ht="21">
      <c r="A382" s="160"/>
      <c r="B382" s="47"/>
      <c r="C382" s="202"/>
      <c r="D382" s="49"/>
      <c r="E382" s="50"/>
      <c r="F382" s="50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1:18" ht="21">
      <c r="A383" s="183"/>
      <c r="B383" s="56"/>
      <c r="C383" s="207"/>
      <c r="D383" s="64"/>
      <c r="E383" s="65"/>
      <c r="F383" s="65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</row>
    <row r="384" spans="1:18" ht="21">
      <c r="A384" s="180"/>
      <c r="B384" s="66" t="s">
        <v>29</v>
      </c>
      <c r="C384" s="179" t="s">
        <v>289</v>
      </c>
      <c r="D384" s="67">
        <f>SUM(D376:D383)</f>
        <v>40800</v>
      </c>
      <c r="E384" s="76"/>
      <c r="F384" s="76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</row>
    <row r="385" spans="1:18" ht="21">
      <c r="A385" s="178"/>
      <c r="B385" s="68"/>
      <c r="C385" s="196"/>
      <c r="D385" s="70"/>
      <c r="E385" s="73"/>
      <c r="F385" s="73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</row>
    <row r="386" spans="1:18" ht="21">
      <c r="A386" s="424" t="s">
        <v>148</v>
      </c>
      <c r="B386" s="424"/>
      <c r="C386" s="190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spans="1:18" ht="21">
      <c r="A387" s="176" t="s">
        <v>115</v>
      </c>
      <c r="B387" s="37"/>
      <c r="C387" s="190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</row>
    <row r="388" spans="1:18" ht="21">
      <c r="A388" s="176"/>
      <c r="B388" s="37"/>
      <c r="C388" s="191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1:18" ht="21">
      <c r="A389" s="156" t="s">
        <v>9</v>
      </c>
      <c r="B389" s="39" t="s">
        <v>11</v>
      </c>
      <c r="C389" s="200" t="s">
        <v>12</v>
      </c>
      <c r="D389" s="39" t="s">
        <v>6</v>
      </c>
      <c r="E389" s="39" t="s">
        <v>13</v>
      </c>
      <c r="F389" s="39" t="s">
        <v>15</v>
      </c>
      <c r="G389" s="410" t="s">
        <v>183</v>
      </c>
      <c r="H389" s="411"/>
      <c r="I389" s="412"/>
      <c r="J389" s="413" t="s">
        <v>181</v>
      </c>
      <c r="K389" s="413"/>
      <c r="L389" s="413"/>
      <c r="M389" s="413"/>
      <c r="N389" s="413"/>
      <c r="O389" s="413"/>
      <c r="P389" s="413"/>
      <c r="Q389" s="413"/>
      <c r="R389" s="413"/>
    </row>
    <row r="390" spans="1:18" ht="21">
      <c r="A390" s="157" t="s">
        <v>10</v>
      </c>
      <c r="B390" s="40"/>
      <c r="C390" s="201"/>
      <c r="D390" s="40"/>
      <c r="E390" s="40" t="s">
        <v>14</v>
      </c>
      <c r="F390" s="40" t="s">
        <v>14</v>
      </c>
      <c r="G390" s="41" t="s">
        <v>16</v>
      </c>
      <c r="H390" s="41" t="s">
        <v>17</v>
      </c>
      <c r="I390" s="41" t="s">
        <v>18</v>
      </c>
      <c r="J390" s="41" t="s">
        <v>19</v>
      </c>
      <c r="K390" s="41" t="s">
        <v>20</v>
      </c>
      <c r="L390" s="41" t="s">
        <v>21</v>
      </c>
      <c r="M390" s="41" t="s">
        <v>22</v>
      </c>
      <c r="N390" s="41" t="s">
        <v>23</v>
      </c>
      <c r="O390" s="41" t="s">
        <v>24</v>
      </c>
      <c r="P390" s="41" t="s">
        <v>25</v>
      </c>
      <c r="Q390" s="41" t="s">
        <v>26</v>
      </c>
      <c r="R390" s="41" t="s">
        <v>27</v>
      </c>
    </row>
    <row r="391" spans="1:18" ht="21">
      <c r="A391" s="159">
        <v>1</v>
      </c>
      <c r="B391" s="47" t="s">
        <v>281</v>
      </c>
      <c r="C391" s="204" t="s">
        <v>283</v>
      </c>
      <c r="D391" s="45">
        <v>11400</v>
      </c>
      <c r="E391" s="48" t="s">
        <v>30</v>
      </c>
      <c r="F391" s="48" t="s">
        <v>28</v>
      </c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</row>
    <row r="392" spans="1:18" ht="21">
      <c r="A392" s="182"/>
      <c r="B392" s="47" t="s">
        <v>282</v>
      </c>
      <c r="C392" s="202" t="s">
        <v>284</v>
      </c>
      <c r="D392" s="49"/>
      <c r="E392" s="48"/>
      <c r="F392" s="50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</row>
    <row r="393" spans="1:18" ht="21">
      <c r="A393" s="160"/>
      <c r="B393" s="47"/>
      <c r="C393" s="173"/>
      <c r="D393" s="49"/>
      <c r="E393" s="50"/>
      <c r="F393" s="50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</row>
    <row r="394" spans="1:18" ht="21">
      <c r="A394" s="183"/>
      <c r="B394" s="56"/>
      <c r="C394" s="205"/>
      <c r="D394" s="64"/>
      <c r="E394" s="65"/>
      <c r="F394" s="65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</row>
    <row r="395" spans="1:18" ht="21">
      <c r="A395" s="180"/>
      <c r="B395" s="66" t="s">
        <v>29</v>
      </c>
      <c r="C395" s="179" t="s">
        <v>291</v>
      </c>
      <c r="D395" s="67">
        <f>SUM(D391:D394)</f>
        <v>11400</v>
      </c>
      <c r="E395" s="76"/>
      <c r="F395" s="76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</row>
    <row r="396" spans="1:18" ht="21">
      <c r="A396" s="178"/>
      <c r="B396" s="69"/>
      <c r="C396" s="196"/>
      <c r="D396" s="70"/>
      <c r="E396" s="73"/>
      <c r="F396" s="73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</row>
    <row r="397" spans="1:18" ht="21">
      <c r="A397" s="178"/>
      <c r="B397" s="69"/>
      <c r="C397" s="196"/>
      <c r="D397" s="70"/>
      <c r="E397" s="73"/>
      <c r="F397" s="73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</row>
    <row r="398" spans="1:18" ht="20.25">
      <c r="A398" s="439" t="s">
        <v>296</v>
      </c>
      <c r="B398" s="439"/>
      <c r="C398" s="439"/>
      <c r="D398" s="439"/>
      <c r="E398" s="439"/>
      <c r="F398" s="439"/>
      <c r="G398" s="439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</row>
    <row r="399" spans="1:18" ht="20.25">
      <c r="A399" s="403" t="s">
        <v>8</v>
      </c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</row>
    <row r="400" spans="1:18" ht="20.25">
      <c r="A400" s="403" t="s">
        <v>180</v>
      </c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</row>
    <row r="401" spans="1:18" ht="20.25">
      <c r="A401" s="403" t="s">
        <v>177</v>
      </c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</row>
    <row r="402" spans="1:18" ht="21">
      <c r="A402" s="424" t="s">
        <v>148</v>
      </c>
      <c r="B402" s="424"/>
      <c r="C402" s="190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</row>
    <row r="403" spans="1:18" ht="21">
      <c r="A403" s="176" t="s">
        <v>116</v>
      </c>
      <c r="B403" s="37"/>
      <c r="C403" s="190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</row>
    <row r="404" spans="1:18" ht="21">
      <c r="A404" s="176"/>
      <c r="B404" s="37"/>
      <c r="C404" s="191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1:18" ht="21">
      <c r="A405" s="156" t="s">
        <v>9</v>
      </c>
      <c r="B405" s="39" t="s">
        <v>11</v>
      </c>
      <c r="C405" s="200" t="s">
        <v>12</v>
      </c>
      <c r="D405" s="39" t="s">
        <v>6</v>
      </c>
      <c r="E405" s="39" t="s">
        <v>13</v>
      </c>
      <c r="F405" s="39" t="s">
        <v>15</v>
      </c>
      <c r="G405" s="410" t="s">
        <v>183</v>
      </c>
      <c r="H405" s="411"/>
      <c r="I405" s="412"/>
      <c r="J405" s="413" t="s">
        <v>181</v>
      </c>
      <c r="K405" s="413"/>
      <c r="L405" s="413"/>
      <c r="M405" s="413"/>
      <c r="N405" s="413"/>
      <c r="O405" s="413"/>
      <c r="P405" s="413"/>
      <c r="Q405" s="413"/>
      <c r="R405" s="413"/>
    </row>
    <row r="406" spans="1:18" ht="21">
      <c r="A406" s="157" t="s">
        <v>10</v>
      </c>
      <c r="B406" s="40"/>
      <c r="C406" s="201"/>
      <c r="D406" s="40"/>
      <c r="E406" s="40" t="s">
        <v>14</v>
      </c>
      <c r="F406" s="40" t="s">
        <v>14</v>
      </c>
      <c r="G406" s="41" t="s">
        <v>16</v>
      </c>
      <c r="H406" s="41" t="s">
        <v>17</v>
      </c>
      <c r="I406" s="41" t="s">
        <v>18</v>
      </c>
      <c r="J406" s="41" t="s">
        <v>19</v>
      </c>
      <c r="K406" s="41" t="s">
        <v>20</v>
      </c>
      <c r="L406" s="41" t="s">
        <v>21</v>
      </c>
      <c r="M406" s="41" t="s">
        <v>22</v>
      </c>
      <c r="N406" s="41" t="s">
        <v>23</v>
      </c>
      <c r="O406" s="41" t="s">
        <v>24</v>
      </c>
      <c r="P406" s="41" t="s">
        <v>25</v>
      </c>
      <c r="Q406" s="41" t="s">
        <v>26</v>
      </c>
      <c r="R406" s="41" t="s">
        <v>27</v>
      </c>
    </row>
    <row r="407" spans="1:18" ht="21">
      <c r="A407" s="159">
        <v>1</v>
      </c>
      <c r="B407" s="47" t="s">
        <v>281</v>
      </c>
      <c r="C407" s="204" t="s">
        <v>283</v>
      </c>
      <c r="D407" s="45">
        <v>11400</v>
      </c>
      <c r="E407" s="46" t="s">
        <v>30</v>
      </c>
      <c r="F407" s="46" t="s">
        <v>34</v>
      </c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</row>
    <row r="408" spans="1:18" ht="21">
      <c r="A408" s="182"/>
      <c r="B408" s="47" t="s">
        <v>285</v>
      </c>
      <c r="C408" s="202" t="s">
        <v>284</v>
      </c>
      <c r="D408" s="49"/>
      <c r="E408" s="48"/>
      <c r="F408" s="50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</row>
    <row r="409" spans="1:18" ht="21">
      <c r="A409" s="160"/>
      <c r="B409" s="51"/>
      <c r="C409" s="206"/>
      <c r="D409" s="52"/>
      <c r="E409" s="50"/>
      <c r="F409" s="50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</row>
    <row r="410" spans="1:18" ht="21">
      <c r="A410" s="183"/>
      <c r="B410" s="56"/>
      <c r="C410" s="205"/>
      <c r="D410" s="64"/>
      <c r="E410" s="65"/>
      <c r="F410" s="65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</row>
    <row r="411" spans="1:18" ht="21">
      <c r="A411" s="180"/>
      <c r="B411" s="66" t="s">
        <v>29</v>
      </c>
      <c r="C411" s="179" t="s">
        <v>291</v>
      </c>
      <c r="D411" s="67">
        <f>SUM(D407:D410)</f>
        <v>11400</v>
      </c>
      <c r="E411" s="76"/>
      <c r="F411" s="76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</row>
    <row r="412" spans="1:18" ht="21">
      <c r="A412" s="177"/>
      <c r="B412" s="77"/>
      <c r="C412" s="209"/>
      <c r="D412" s="79"/>
      <c r="E412" s="80"/>
      <c r="F412" s="80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1:18" ht="20.25">
      <c r="A413" s="440" t="s">
        <v>254</v>
      </c>
      <c r="B413" s="441"/>
      <c r="C413" s="441"/>
      <c r="D413" s="441"/>
      <c r="E413" s="441"/>
      <c r="F413" s="441"/>
      <c r="G413" s="441"/>
      <c r="H413" s="441"/>
      <c r="I413" s="441"/>
      <c r="J413" s="441"/>
      <c r="K413" s="441"/>
      <c r="L413" s="441"/>
      <c r="M413" s="441"/>
      <c r="N413" s="441"/>
      <c r="O413" s="441"/>
      <c r="P413" s="441"/>
      <c r="Q413" s="441"/>
      <c r="R413" s="442"/>
    </row>
    <row r="414" spans="1:18" ht="20.25">
      <c r="A414" s="443" t="s">
        <v>116</v>
      </c>
      <c r="B414" s="444"/>
      <c r="C414" s="444"/>
      <c r="D414" s="444"/>
      <c r="E414" s="444"/>
      <c r="F414" s="444"/>
      <c r="G414" s="444"/>
      <c r="H414" s="444"/>
      <c r="I414" s="444"/>
      <c r="J414" s="444"/>
      <c r="K414" s="444"/>
      <c r="L414" s="444"/>
      <c r="M414" s="444"/>
      <c r="N414" s="444"/>
      <c r="O414" s="444"/>
      <c r="P414" s="444"/>
      <c r="Q414" s="444"/>
      <c r="R414" s="445"/>
    </row>
    <row r="415" spans="1:18" ht="21">
      <c r="A415" s="156" t="s">
        <v>9</v>
      </c>
      <c r="B415" s="39" t="s">
        <v>11</v>
      </c>
      <c r="C415" s="200" t="s">
        <v>12</v>
      </c>
      <c r="D415" s="39" t="s">
        <v>6</v>
      </c>
      <c r="E415" s="39" t="s">
        <v>13</v>
      </c>
      <c r="F415" s="39" t="s">
        <v>15</v>
      </c>
      <c r="G415" s="410" t="s">
        <v>183</v>
      </c>
      <c r="H415" s="411"/>
      <c r="I415" s="412"/>
      <c r="J415" s="413" t="s">
        <v>181</v>
      </c>
      <c r="K415" s="413"/>
      <c r="L415" s="413"/>
      <c r="M415" s="413"/>
      <c r="N415" s="413"/>
      <c r="O415" s="413"/>
      <c r="P415" s="413"/>
      <c r="Q415" s="413"/>
      <c r="R415" s="413"/>
    </row>
    <row r="416" spans="1:18" ht="21">
      <c r="A416" s="157" t="s">
        <v>10</v>
      </c>
      <c r="B416" s="40"/>
      <c r="C416" s="201"/>
      <c r="D416" s="40"/>
      <c r="E416" s="40" t="s">
        <v>14</v>
      </c>
      <c r="F416" s="40" t="s">
        <v>14</v>
      </c>
      <c r="G416" s="41" t="s">
        <v>16</v>
      </c>
      <c r="H416" s="41" t="s">
        <v>17</v>
      </c>
      <c r="I416" s="41" t="s">
        <v>18</v>
      </c>
      <c r="J416" s="41" t="s">
        <v>19</v>
      </c>
      <c r="K416" s="41" t="s">
        <v>20</v>
      </c>
      <c r="L416" s="41" t="s">
        <v>21</v>
      </c>
      <c r="M416" s="41" t="s">
        <v>22</v>
      </c>
      <c r="N416" s="41" t="s">
        <v>23</v>
      </c>
      <c r="O416" s="41" t="s">
        <v>24</v>
      </c>
      <c r="P416" s="41" t="s">
        <v>25</v>
      </c>
      <c r="Q416" s="41" t="s">
        <v>26</v>
      </c>
      <c r="R416" s="41" t="s">
        <v>27</v>
      </c>
    </row>
    <row r="417" spans="1:18" ht="21">
      <c r="A417" s="159">
        <v>1</v>
      </c>
      <c r="B417" s="47" t="s">
        <v>268</v>
      </c>
      <c r="C417" s="202" t="s">
        <v>270</v>
      </c>
      <c r="D417" s="49">
        <v>5000</v>
      </c>
      <c r="E417" s="42" t="s">
        <v>30</v>
      </c>
      <c r="F417" s="42" t="s">
        <v>34</v>
      </c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ht="21">
      <c r="A418" s="160"/>
      <c r="B418" s="47" t="s">
        <v>285</v>
      </c>
      <c r="C418" s="204" t="s">
        <v>271</v>
      </c>
      <c r="D418" s="52"/>
      <c r="E418" s="50"/>
      <c r="F418" s="50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</row>
    <row r="419" spans="1:18" ht="21">
      <c r="A419" s="160"/>
      <c r="B419" s="47"/>
      <c r="C419" s="202" t="s">
        <v>272</v>
      </c>
      <c r="D419" s="49"/>
      <c r="E419" s="50"/>
      <c r="F419" s="50"/>
      <c r="G419" s="53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51"/>
    </row>
    <row r="420" spans="1:18" ht="21">
      <c r="A420" s="183"/>
      <c r="B420" s="56"/>
      <c r="C420" s="205"/>
      <c r="D420" s="64"/>
      <c r="E420" s="65"/>
      <c r="F420" s="65"/>
      <c r="G420" s="72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</row>
    <row r="421" spans="1:18" ht="21">
      <c r="A421" s="180"/>
      <c r="B421" s="66" t="s">
        <v>29</v>
      </c>
      <c r="C421" s="179" t="s">
        <v>291</v>
      </c>
      <c r="D421" s="67">
        <f>SUM(D417:D420)</f>
        <v>5000</v>
      </c>
      <c r="E421" s="76"/>
      <c r="F421" s="76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</row>
    <row r="422" spans="1:18" ht="21">
      <c r="A422" s="177"/>
      <c r="B422" s="78"/>
      <c r="C422" s="209"/>
      <c r="D422" s="79"/>
      <c r="E422" s="80"/>
      <c r="F422" s="80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1:18" ht="21">
      <c r="A423" s="178"/>
      <c r="B423" s="69"/>
      <c r="C423" s="196"/>
      <c r="D423" s="70"/>
      <c r="E423" s="68"/>
      <c r="F423" s="68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</row>
    <row r="424" spans="1:18" ht="21">
      <c r="A424" s="178"/>
      <c r="B424" s="69"/>
      <c r="C424" s="196"/>
      <c r="D424" s="70"/>
      <c r="E424" s="73"/>
      <c r="F424" s="73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</row>
    <row r="425" spans="1:18" ht="21">
      <c r="A425" s="178"/>
      <c r="B425" s="69"/>
      <c r="C425" s="196" t="s">
        <v>107</v>
      </c>
      <c r="D425" s="70"/>
      <c r="E425" s="73"/>
      <c r="F425" s="73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</row>
    <row r="426" spans="1:18" ht="21">
      <c r="A426" s="178"/>
      <c r="B426" s="69"/>
      <c r="C426" s="196"/>
      <c r="D426" s="70"/>
      <c r="E426" s="68"/>
      <c r="F426" s="68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</row>
    <row r="427" spans="1:18" ht="21">
      <c r="A427" s="178"/>
      <c r="B427" s="69"/>
      <c r="C427" s="196" t="s">
        <v>107</v>
      </c>
      <c r="D427" s="70"/>
      <c r="E427" s="73"/>
      <c r="F427" s="73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</row>
    <row r="428" spans="1:18" ht="21">
      <c r="A428" s="178"/>
      <c r="B428" s="69"/>
      <c r="C428" s="215"/>
      <c r="D428" s="70"/>
      <c r="E428" s="73"/>
      <c r="F428" s="73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</row>
    <row r="429" spans="1:18" ht="21">
      <c r="A429" s="178"/>
      <c r="B429" s="69"/>
      <c r="C429" s="196"/>
      <c r="D429" s="70"/>
      <c r="E429" s="73"/>
      <c r="F429" s="73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</row>
  </sheetData>
  <sheetProtection/>
  <mergeCells count="147">
    <mergeCell ref="G415:I415"/>
    <mergeCell ref="J415:R415"/>
    <mergeCell ref="A401:R401"/>
    <mergeCell ref="A402:B402"/>
    <mergeCell ref="G405:I405"/>
    <mergeCell ref="J405:R405"/>
    <mergeCell ref="A413:R413"/>
    <mergeCell ref="A414:R414"/>
    <mergeCell ref="A386:B386"/>
    <mergeCell ref="G389:I389"/>
    <mergeCell ref="J389:R389"/>
    <mergeCell ref="A398:R398"/>
    <mergeCell ref="A399:R399"/>
    <mergeCell ref="A400:R400"/>
    <mergeCell ref="A367:R367"/>
    <mergeCell ref="A368:R368"/>
    <mergeCell ref="A369:R369"/>
    <mergeCell ref="A370:R370"/>
    <mergeCell ref="A371:B371"/>
    <mergeCell ref="G374:I374"/>
    <mergeCell ref="J374:R374"/>
    <mergeCell ref="A336:R336"/>
    <mergeCell ref="A337:R337"/>
    <mergeCell ref="A338:R338"/>
    <mergeCell ref="A339:R339"/>
    <mergeCell ref="A340:B340"/>
    <mergeCell ref="G343:I343"/>
    <mergeCell ref="J343:R343"/>
    <mergeCell ref="A306:R306"/>
    <mergeCell ref="A307:R307"/>
    <mergeCell ref="A308:R308"/>
    <mergeCell ref="A309:R309"/>
    <mergeCell ref="A310:B310"/>
    <mergeCell ref="G313:I313"/>
    <mergeCell ref="J313:R313"/>
    <mergeCell ref="A276:R276"/>
    <mergeCell ref="A277:R277"/>
    <mergeCell ref="A278:R278"/>
    <mergeCell ref="A279:R279"/>
    <mergeCell ref="G283:I283"/>
    <mergeCell ref="J283:R283"/>
    <mergeCell ref="A245:R245"/>
    <mergeCell ref="A246:R246"/>
    <mergeCell ref="A247:R247"/>
    <mergeCell ref="A248:R248"/>
    <mergeCell ref="G252:I252"/>
    <mergeCell ref="J252:R252"/>
    <mergeCell ref="A215:R215"/>
    <mergeCell ref="A216:R216"/>
    <mergeCell ref="A217:R217"/>
    <mergeCell ref="A218:R218"/>
    <mergeCell ref="G222:I222"/>
    <mergeCell ref="J222:R222"/>
    <mergeCell ref="A185:R185"/>
    <mergeCell ref="A186:R186"/>
    <mergeCell ref="A187:R187"/>
    <mergeCell ref="A188:R188"/>
    <mergeCell ref="G192:I192"/>
    <mergeCell ref="J192:R192"/>
    <mergeCell ref="A155:R155"/>
    <mergeCell ref="A156:R156"/>
    <mergeCell ref="A157:R157"/>
    <mergeCell ref="A158:R158"/>
    <mergeCell ref="G162:I162"/>
    <mergeCell ref="J162:R162"/>
    <mergeCell ref="S125:S126"/>
    <mergeCell ref="A132:R132"/>
    <mergeCell ref="A133:R133"/>
    <mergeCell ref="A134:R134"/>
    <mergeCell ref="G139:I139"/>
    <mergeCell ref="J139:R139"/>
    <mergeCell ref="A139:A140"/>
    <mergeCell ref="C139:C140"/>
    <mergeCell ref="F139:F140"/>
    <mergeCell ref="S139:S140"/>
    <mergeCell ref="A118:R118"/>
    <mergeCell ref="A119:R119"/>
    <mergeCell ref="A120:R120"/>
    <mergeCell ref="A125:A126"/>
    <mergeCell ref="C125:C126"/>
    <mergeCell ref="F125:F126"/>
    <mergeCell ref="G125:I125"/>
    <mergeCell ref="J125:R125"/>
    <mergeCell ref="S75:S76"/>
    <mergeCell ref="A89:R89"/>
    <mergeCell ref="A90:R90"/>
    <mergeCell ref="A91:R91"/>
    <mergeCell ref="A96:A97"/>
    <mergeCell ref="C96:C97"/>
    <mergeCell ref="F96:F97"/>
    <mergeCell ref="G96:I96"/>
    <mergeCell ref="J96:R96"/>
    <mergeCell ref="S96:S97"/>
    <mergeCell ref="A68:R68"/>
    <mergeCell ref="A69:R69"/>
    <mergeCell ref="A70:R70"/>
    <mergeCell ref="A75:A76"/>
    <mergeCell ref="C75:C76"/>
    <mergeCell ref="F75:F76"/>
    <mergeCell ref="G75:I75"/>
    <mergeCell ref="J75:R75"/>
    <mergeCell ref="S40:S41"/>
    <mergeCell ref="A48:R48"/>
    <mergeCell ref="A49:R49"/>
    <mergeCell ref="A50:R50"/>
    <mergeCell ref="A55:A56"/>
    <mergeCell ref="C55:C56"/>
    <mergeCell ref="F55:F56"/>
    <mergeCell ref="G55:I55"/>
    <mergeCell ref="J55:R55"/>
    <mergeCell ref="S55:S56"/>
    <mergeCell ref="A33:R33"/>
    <mergeCell ref="A34:R34"/>
    <mergeCell ref="A35:R35"/>
    <mergeCell ref="A40:A41"/>
    <mergeCell ref="C40:C41"/>
    <mergeCell ref="F40:F41"/>
    <mergeCell ref="G40:I40"/>
    <mergeCell ref="J40:R40"/>
    <mergeCell ref="S7:S8"/>
    <mergeCell ref="A16:R16"/>
    <mergeCell ref="A17:R17"/>
    <mergeCell ref="A18:R18"/>
    <mergeCell ref="A23:A24"/>
    <mergeCell ref="C23:C24"/>
    <mergeCell ref="F23:F24"/>
    <mergeCell ref="G23:I23"/>
    <mergeCell ref="J23:R23"/>
    <mergeCell ref="S23:S24"/>
    <mergeCell ref="A1:R1"/>
    <mergeCell ref="A2:R2"/>
    <mergeCell ref="A3:R3"/>
    <mergeCell ref="A7:A8"/>
    <mergeCell ref="C7:C8"/>
    <mergeCell ref="F7:F8"/>
    <mergeCell ref="G7:I7"/>
    <mergeCell ref="J7:R7"/>
    <mergeCell ref="G151:I151"/>
    <mergeCell ref="J151:R151"/>
    <mergeCell ref="S151:S152"/>
    <mergeCell ref="A143:R143"/>
    <mergeCell ref="A144:R144"/>
    <mergeCell ref="A145:R145"/>
    <mergeCell ref="A146:R146"/>
    <mergeCell ref="A151:A152"/>
    <mergeCell ref="C151:C152"/>
    <mergeCell ref="F151:F152"/>
  </mergeCells>
  <printOptions/>
  <pageMargins left="0.5118110236220472" right="0.5118110236220472" top="0.5511811023622047" bottom="0.5511811023622047" header="0.31496062992125984" footer="0.31496062992125984"/>
  <pageSetup firstPageNumber="11" useFirstPageNumber="1" horizontalDpi="600" verticalDpi="600" orientation="landscape" scale="80" r:id="rId2"/>
  <headerFooter>
    <oddHeader>&amp;L&amp;"TH SarabunPSK,ตัวหนา"&amp;16บัญีโครงการพัฒนาท้องถิ่น กิจกรรมและงบประมาณ&amp;R&amp;"TH SarabunPSK,ตัวหนา"&amp;16แบบ ผด.02</oddHeader>
  </headerFooter>
  <rowBreaks count="12" manualBreakCount="12">
    <brk id="15" max="18" man="1"/>
    <brk id="47" max="18" man="1"/>
    <brk id="67" max="18" man="1"/>
    <brk id="88" max="18" man="1"/>
    <brk id="131" max="18" man="1"/>
    <brk id="142" max="18" man="1"/>
    <brk id="154" max="18" man="1"/>
    <brk id="184" max="18" man="1"/>
    <brk id="214" max="18" man="1"/>
    <brk id="244" max="18" man="1"/>
    <brk id="305" max="18" man="1"/>
    <brk id="335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4"/>
  <sheetViews>
    <sheetView view="pageBreakPreview" zoomScaleSheetLayoutView="100" workbookViewId="0" topLeftCell="A432">
      <selection activeCell="S436" sqref="S436"/>
    </sheetView>
  </sheetViews>
  <sheetFormatPr defaultColWidth="9.140625" defaultRowHeight="12.75"/>
  <cols>
    <col min="1" max="1" width="4.8515625" style="185" customWidth="1"/>
    <col min="2" max="2" width="36.7109375" style="0" customWidth="1"/>
    <col min="3" max="3" width="33.140625" style="216" customWidth="1"/>
    <col min="4" max="4" width="11.8515625" style="0" customWidth="1"/>
    <col min="5" max="5" width="13.7109375" style="0" customWidth="1"/>
    <col min="6" max="6" width="11.421875" style="0" customWidth="1"/>
    <col min="7" max="12" width="3.140625" style="0" customWidth="1"/>
    <col min="13" max="13" width="3.57421875" style="0" customWidth="1"/>
    <col min="14" max="15" width="3.140625" style="0" customWidth="1"/>
    <col min="16" max="16" width="3.28125" style="0" customWidth="1"/>
    <col min="17" max="17" width="3.140625" style="0" customWidth="1"/>
    <col min="18" max="18" width="3.7109375" style="0" customWidth="1"/>
    <col min="19" max="19" width="12.421875" style="323" customWidth="1"/>
  </cols>
  <sheetData>
    <row r="1" spans="1:18" ht="21">
      <c r="A1" s="414" t="s">
        <v>297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</row>
    <row r="2" spans="1:18" ht="21">
      <c r="A2" s="414" t="s">
        <v>298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18" ht="21">
      <c r="A3" s="414" t="s">
        <v>177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18" ht="21">
      <c r="A4" s="175" t="s">
        <v>299</v>
      </c>
      <c r="B4" s="175"/>
      <c r="C4" s="190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21">
      <c r="A5" s="176" t="s">
        <v>300</v>
      </c>
      <c r="B5" s="176"/>
      <c r="C5" s="190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ht="21">
      <c r="A6" s="176" t="s">
        <v>301</v>
      </c>
      <c r="B6" s="176"/>
      <c r="C6" s="19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9" ht="21">
      <c r="A7" s="404" t="s">
        <v>10</v>
      </c>
      <c r="B7" s="156" t="s">
        <v>335</v>
      </c>
      <c r="C7" s="406" t="s">
        <v>336</v>
      </c>
      <c r="D7" s="156" t="s">
        <v>6</v>
      </c>
      <c r="E7" s="156" t="s">
        <v>13</v>
      </c>
      <c r="F7" s="415" t="s">
        <v>338</v>
      </c>
      <c r="G7" s="418" t="s">
        <v>181</v>
      </c>
      <c r="H7" s="419"/>
      <c r="I7" s="420"/>
      <c r="J7" s="417" t="s">
        <v>341</v>
      </c>
      <c r="K7" s="417"/>
      <c r="L7" s="417"/>
      <c r="M7" s="417"/>
      <c r="N7" s="417"/>
      <c r="O7" s="417"/>
      <c r="P7" s="417"/>
      <c r="Q7" s="417"/>
      <c r="R7" s="417"/>
      <c r="S7" s="402" t="s">
        <v>339</v>
      </c>
    </row>
    <row r="8" spans="1:19" ht="21">
      <c r="A8" s="405"/>
      <c r="B8" s="157"/>
      <c r="C8" s="407"/>
      <c r="D8" s="157" t="s">
        <v>337</v>
      </c>
      <c r="E8" s="157" t="s">
        <v>14</v>
      </c>
      <c r="F8" s="416"/>
      <c r="G8" s="158" t="s">
        <v>16</v>
      </c>
      <c r="H8" s="158" t="s">
        <v>17</v>
      </c>
      <c r="I8" s="158" t="s">
        <v>18</v>
      </c>
      <c r="J8" s="158" t="s">
        <v>19</v>
      </c>
      <c r="K8" s="158" t="s">
        <v>20</v>
      </c>
      <c r="L8" s="158" t="s">
        <v>21</v>
      </c>
      <c r="M8" s="158" t="s">
        <v>22</v>
      </c>
      <c r="N8" s="158" t="s">
        <v>23</v>
      </c>
      <c r="O8" s="158" t="s">
        <v>24</v>
      </c>
      <c r="P8" s="158" t="s">
        <v>25</v>
      </c>
      <c r="Q8" s="158" t="s">
        <v>26</v>
      </c>
      <c r="R8" s="158" t="s">
        <v>27</v>
      </c>
      <c r="S8" s="402"/>
    </row>
    <row r="9" spans="1:19" s="146" customFormat="1" ht="81.75" customHeight="1">
      <c r="A9" s="218">
        <v>1</v>
      </c>
      <c r="B9" s="145" t="s">
        <v>302</v>
      </c>
      <c r="C9" s="219" t="s">
        <v>351</v>
      </c>
      <c r="D9" s="147">
        <v>465500</v>
      </c>
      <c r="E9" s="275" t="s">
        <v>385</v>
      </c>
      <c r="F9" s="218" t="s">
        <v>31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324"/>
    </row>
    <row r="10" spans="1:19" s="146" customFormat="1" ht="42">
      <c r="A10" s="218">
        <v>2</v>
      </c>
      <c r="B10" s="145" t="s">
        <v>303</v>
      </c>
      <c r="C10" s="222" t="s">
        <v>358</v>
      </c>
      <c r="D10" s="147">
        <v>42700</v>
      </c>
      <c r="E10" s="275" t="s">
        <v>385</v>
      </c>
      <c r="F10" s="218" t="s">
        <v>31</v>
      </c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324"/>
    </row>
    <row r="11" spans="1:19" ht="78.75">
      <c r="A11" s="218">
        <v>3</v>
      </c>
      <c r="B11" s="145" t="s">
        <v>304</v>
      </c>
      <c r="C11" s="222" t="s">
        <v>354</v>
      </c>
      <c r="D11" s="147">
        <v>454800</v>
      </c>
      <c r="E11" s="274" t="s">
        <v>470</v>
      </c>
      <c r="F11" s="218" t="s">
        <v>31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324"/>
    </row>
    <row r="12" spans="1:19" ht="84">
      <c r="A12" s="218">
        <v>4</v>
      </c>
      <c r="B12" s="145" t="s">
        <v>305</v>
      </c>
      <c r="C12" s="222" t="s">
        <v>357</v>
      </c>
      <c r="D12" s="147">
        <v>440000</v>
      </c>
      <c r="E12" s="274" t="s">
        <v>382</v>
      </c>
      <c r="F12" s="218" t="s">
        <v>31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324"/>
    </row>
    <row r="13" spans="1:19" ht="42">
      <c r="A13" s="218">
        <v>5</v>
      </c>
      <c r="B13" s="145" t="s">
        <v>306</v>
      </c>
      <c r="C13" s="222" t="s">
        <v>359</v>
      </c>
      <c r="D13" s="147">
        <v>188600</v>
      </c>
      <c r="E13" s="274" t="s">
        <v>471</v>
      </c>
      <c r="F13" s="218" t="s">
        <v>31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324"/>
    </row>
    <row r="14" spans="1:19" ht="81.75" customHeight="1">
      <c r="A14" s="218">
        <v>6</v>
      </c>
      <c r="B14" s="145" t="s">
        <v>307</v>
      </c>
      <c r="C14" s="222" t="s">
        <v>345</v>
      </c>
      <c r="D14" s="147">
        <v>420000</v>
      </c>
      <c r="E14" s="274" t="s">
        <v>471</v>
      </c>
      <c r="F14" s="218" t="s">
        <v>31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324"/>
    </row>
    <row r="15" spans="1:19" ht="63">
      <c r="A15" s="218">
        <v>7</v>
      </c>
      <c r="B15" s="145" t="s">
        <v>308</v>
      </c>
      <c r="C15" s="222" t="s">
        <v>355</v>
      </c>
      <c r="D15" s="147">
        <v>240000</v>
      </c>
      <c r="E15" s="274" t="s">
        <v>472</v>
      </c>
      <c r="F15" s="218" t="s">
        <v>31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324"/>
    </row>
    <row r="16" spans="1:18" ht="21">
      <c r="A16" s="403" t="s">
        <v>297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</row>
    <row r="17" spans="1:18" ht="21">
      <c r="A17" s="403" t="s">
        <v>298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</row>
    <row r="18" spans="1:18" ht="21">
      <c r="A18" s="403" t="s">
        <v>177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</row>
    <row r="19" spans="1:18" ht="21">
      <c r="A19" s="175" t="s">
        <v>299</v>
      </c>
      <c r="B19" s="36"/>
      <c r="C19" s="19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21">
      <c r="A20" s="176" t="s">
        <v>300</v>
      </c>
      <c r="B20" s="37"/>
      <c r="C20" s="19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21">
      <c r="A21" s="176" t="s">
        <v>301</v>
      </c>
      <c r="B21" s="37"/>
      <c r="C21" s="19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21">
      <c r="A22" s="176"/>
      <c r="B22" s="37"/>
      <c r="C22" s="19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9" ht="21">
      <c r="A23" s="404" t="s">
        <v>10</v>
      </c>
      <c r="B23" s="156" t="s">
        <v>335</v>
      </c>
      <c r="C23" s="406" t="s">
        <v>336</v>
      </c>
      <c r="D23" s="156" t="s">
        <v>6</v>
      </c>
      <c r="E23" s="156" t="s">
        <v>13</v>
      </c>
      <c r="F23" s="415" t="s">
        <v>338</v>
      </c>
      <c r="G23" s="418" t="s">
        <v>181</v>
      </c>
      <c r="H23" s="419"/>
      <c r="I23" s="420"/>
      <c r="J23" s="417" t="s">
        <v>341</v>
      </c>
      <c r="K23" s="417"/>
      <c r="L23" s="417"/>
      <c r="M23" s="417"/>
      <c r="N23" s="417"/>
      <c r="O23" s="417"/>
      <c r="P23" s="417"/>
      <c r="Q23" s="417"/>
      <c r="R23" s="417"/>
      <c r="S23" s="402" t="s">
        <v>339</v>
      </c>
    </row>
    <row r="24" spans="1:19" ht="21">
      <c r="A24" s="405"/>
      <c r="B24" s="157"/>
      <c r="C24" s="407"/>
      <c r="D24" s="157" t="s">
        <v>337</v>
      </c>
      <c r="E24" s="157" t="s">
        <v>14</v>
      </c>
      <c r="F24" s="416"/>
      <c r="G24" s="158" t="s">
        <v>16</v>
      </c>
      <c r="H24" s="158" t="s">
        <v>17</v>
      </c>
      <c r="I24" s="158" t="s">
        <v>18</v>
      </c>
      <c r="J24" s="158" t="s">
        <v>19</v>
      </c>
      <c r="K24" s="158" t="s">
        <v>20</v>
      </c>
      <c r="L24" s="158" t="s">
        <v>21</v>
      </c>
      <c r="M24" s="158" t="s">
        <v>22</v>
      </c>
      <c r="N24" s="158" t="s">
        <v>23</v>
      </c>
      <c r="O24" s="158" t="s">
        <v>24</v>
      </c>
      <c r="P24" s="158" t="s">
        <v>25</v>
      </c>
      <c r="Q24" s="158" t="s">
        <v>26</v>
      </c>
      <c r="R24" s="158" t="s">
        <v>27</v>
      </c>
      <c r="S24" s="402"/>
    </row>
    <row r="25" spans="1:19" ht="84">
      <c r="A25" s="218">
        <v>8</v>
      </c>
      <c r="B25" s="145" t="s">
        <v>309</v>
      </c>
      <c r="C25" s="222" t="s">
        <v>346</v>
      </c>
      <c r="D25" s="147">
        <v>260000</v>
      </c>
      <c r="E25" s="274" t="s">
        <v>473</v>
      </c>
      <c r="F25" s="218" t="s">
        <v>31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324"/>
    </row>
    <row r="26" spans="1:19" ht="78.75">
      <c r="A26" s="179">
        <v>9</v>
      </c>
      <c r="B26" s="145" t="s">
        <v>310</v>
      </c>
      <c r="C26" s="222" t="s">
        <v>348</v>
      </c>
      <c r="D26" s="147">
        <v>260000</v>
      </c>
      <c r="E26" s="274" t="s">
        <v>383</v>
      </c>
      <c r="F26" s="218" t="s">
        <v>31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324"/>
    </row>
    <row r="27" spans="1:19" ht="78.75">
      <c r="A27" s="179">
        <v>10</v>
      </c>
      <c r="B27" s="145" t="s">
        <v>311</v>
      </c>
      <c r="C27" s="222" t="s">
        <v>353</v>
      </c>
      <c r="D27" s="147">
        <v>240000</v>
      </c>
      <c r="E27" s="274" t="s">
        <v>474</v>
      </c>
      <c r="F27" s="218" t="s">
        <v>31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324"/>
    </row>
    <row r="28" spans="1:19" ht="78.75">
      <c r="A28" s="179">
        <v>11</v>
      </c>
      <c r="B28" s="145" t="s">
        <v>312</v>
      </c>
      <c r="C28" s="222" t="s">
        <v>356</v>
      </c>
      <c r="D28" s="147">
        <v>80000</v>
      </c>
      <c r="E28" s="274" t="s">
        <v>475</v>
      </c>
      <c r="F28" s="218" t="s">
        <v>31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324"/>
    </row>
    <row r="29" spans="1:19" ht="78.75">
      <c r="A29" s="179">
        <v>12</v>
      </c>
      <c r="B29" s="145" t="s">
        <v>313</v>
      </c>
      <c r="C29" s="222" t="s">
        <v>352</v>
      </c>
      <c r="D29" s="147">
        <v>276000</v>
      </c>
      <c r="E29" s="274" t="s">
        <v>386</v>
      </c>
      <c r="F29" s="218" t="s">
        <v>31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324"/>
    </row>
    <row r="30" spans="1:19" ht="78.75" customHeight="1">
      <c r="A30" s="179">
        <v>13</v>
      </c>
      <c r="B30" s="145" t="s">
        <v>314</v>
      </c>
      <c r="C30" s="222" t="s">
        <v>350</v>
      </c>
      <c r="D30" s="147">
        <v>50000</v>
      </c>
      <c r="E30" s="274" t="s">
        <v>386</v>
      </c>
      <c r="F30" s="218" t="s">
        <v>31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324"/>
    </row>
    <row r="31" spans="1:19" ht="21">
      <c r="A31" s="177"/>
      <c r="B31" s="168"/>
      <c r="C31" s="195"/>
      <c r="D31" s="170"/>
      <c r="E31" s="171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325"/>
    </row>
    <row r="32" spans="1:19" ht="21">
      <c r="A32" s="178"/>
      <c r="B32" s="68"/>
      <c r="C32" s="196"/>
      <c r="D32" s="70"/>
      <c r="E32" s="73"/>
      <c r="F32" s="73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326"/>
    </row>
    <row r="33" spans="1:18" ht="21">
      <c r="A33" s="403" t="s">
        <v>297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</row>
    <row r="34" spans="1:18" ht="21">
      <c r="A34" s="403" t="s">
        <v>298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</row>
    <row r="35" spans="1:18" ht="21">
      <c r="A35" s="403" t="s">
        <v>177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</row>
    <row r="36" spans="1:18" ht="21">
      <c r="A36" s="175" t="s">
        <v>299</v>
      </c>
      <c r="B36" s="36"/>
      <c r="C36" s="190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21">
      <c r="A37" s="176" t="s">
        <v>300</v>
      </c>
      <c r="B37" s="37"/>
      <c r="C37" s="19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21">
      <c r="A38" s="176" t="s">
        <v>301</v>
      </c>
      <c r="B38" s="37"/>
      <c r="C38" s="19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21">
      <c r="A39" s="176"/>
      <c r="B39" s="37"/>
      <c r="C39" s="19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9" ht="20.25">
      <c r="A40" s="404" t="s">
        <v>10</v>
      </c>
      <c r="B40" s="39" t="s">
        <v>335</v>
      </c>
      <c r="C40" s="406" t="s">
        <v>336</v>
      </c>
      <c r="D40" s="39" t="s">
        <v>6</v>
      </c>
      <c r="E40" s="39" t="s">
        <v>13</v>
      </c>
      <c r="F40" s="408" t="s">
        <v>338</v>
      </c>
      <c r="G40" s="410" t="s">
        <v>181</v>
      </c>
      <c r="H40" s="411"/>
      <c r="I40" s="412"/>
      <c r="J40" s="413" t="s">
        <v>341</v>
      </c>
      <c r="K40" s="413"/>
      <c r="L40" s="413"/>
      <c r="M40" s="413"/>
      <c r="N40" s="413"/>
      <c r="O40" s="413"/>
      <c r="P40" s="413"/>
      <c r="Q40" s="413"/>
      <c r="R40" s="413"/>
      <c r="S40" s="402" t="s">
        <v>339</v>
      </c>
    </row>
    <row r="41" spans="1:19" ht="20.25">
      <c r="A41" s="405"/>
      <c r="B41" s="40"/>
      <c r="C41" s="407"/>
      <c r="D41" s="40" t="s">
        <v>337</v>
      </c>
      <c r="E41" s="40" t="s">
        <v>14</v>
      </c>
      <c r="F41" s="409"/>
      <c r="G41" s="41" t="s">
        <v>16</v>
      </c>
      <c r="H41" s="41" t="s">
        <v>17</v>
      </c>
      <c r="I41" s="41" t="s">
        <v>18</v>
      </c>
      <c r="J41" s="41" t="s">
        <v>19</v>
      </c>
      <c r="K41" s="41" t="s">
        <v>20</v>
      </c>
      <c r="L41" s="41" t="s">
        <v>21</v>
      </c>
      <c r="M41" s="41" t="s">
        <v>22</v>
      </c>
      <c r="N41" s="41" t="s">
        <v>23</v>
      </c>
      <c r="O41" s="41" t="s">
        <v>24</v>
      </c>
      <c r="P41" s="41" t="s">
        <v>25</v>
      </c>
      <c r="Q41" s="41" t="s">
        <v>26</v>
      </c>
      <c r="R41" s="41" t="s">
        <v>27</v>
      </c>
      <c r="S41" s="402"/>
    </row>
    <row r="42" spans="1:19" ht="84">
      <c r="A42" s="179">
        <v>14</v>
      </c>
      <c r="B42" s="145" t="s">
        <v>315</v>
      </c>
      <c r="C42" s="222" t="s">
        <v>347</v>
      </c>
      <c r="D42" s="147">
        <v>270000</v>
      </c>
      <c r="E42" s="274" t="s">
        <v>384</v>
      </c>
      <c r="F42" s="218" t="s">
        <v>31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324"/>
    </row>
    <row r="43" spans="1:19" ht="78.75">
      <c r="A43" s="179">
        <v>15</v>
      </c>
      <c r="B43" s="145" t="s">
        <v>316</v>
      </c>
      <c r="C43" s="222" t="s">
        <v>343</v>
      </c>
      <c r="D43" s="147">
        <v>345900</v>
      </c>
      <c r="E43" s="274" t="s">
        <v>384</v>
      </c>
      <c r="F43" s="218" t="s">
        <v>31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324"/>
    </row>
    <row r="44" spans="1:19" ht="78.75">
      <c r="A44" s="179">
        <v>16</v>
      </c>
      <c r="B44" s="145" t="s">
        <v>317</v>
      </c>
      <c r="C44" s="222" t="s">
        <v>344</v>
      </c>
      <c r="D44" s="147">
        <v>149800</v>
      </c>
      <c r="E44" s="274" t="s">
        <v>476</v>
      </c>
      <c r="F44" s="218" t="s">
        <v>31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324"/>
    </row>
    <row r="45" spans="1:19" ht="64.5" customHeight="1">
      <c r="A45" s="179">
        <v>17</v>
      </c>
      <c r="B45" s="145" t="s">
        <v>318</v>
      </c>
      <c r="C45" s="222" t="s">
        <v>342</v>
      </c>
      <c r="D45" s="147">
        <v>300000</v>
      </c>
      <c r="E45" s="274" t="s">
        <v>477</v>
      </c>
      <c r="F45" s="218" t="s">
        <v>31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324"/>
    </row>
    <row r="46" spans="1:19" ht="63">
      <c r="A46" s="179">
        <v>18</v>
      </c>
      <c r="B46" s="145" t="s">
        <v>319</v>
      </c>
      <c r="C46" s="222" t="s">
        <v>349</v>
      </c>
      <c r="D46" s="147">
        <v>178400</v>
      </c>
      <c r="E46" s="274" t="s">
        <v>478</v>
      </c>
      <c r="F46" s="218" t="s">
        <v>31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324"/>
    </row>
    <row r="48" spans="1:18" ht="21">
      <c r="A48" s="403" t="s">
        <v>297</v>
      </c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21">
      <c r="A49" s="403" t="s">
        <v>298</v>
      </c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</row>
    <row r="50" spans="1:18" ht="21">
      <c r="A50" s="403" t="s">
        <v>177</v>
      </c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</row>
    <row r="51" spans="1:18" ht="21">
      <c r="A51" s="175" t="s">
        <v>299</v>
      </c>
      <c r="B51" s="36"/>
      <c r="C51" s="19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21">
      <c r="A52" s="176" t="s">
        <v>300</v>
      </c>
      <c r="B52" s="37"/>
      <c r="C52" s="19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21">
      <c r="A53" s="176" t="s">
        <v>301</v>
      </c>
      <c r="B53" s="37"/>
      <c r="C53" s="19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21">
      <c r="A54" s="176"/>
      <c r="B54" s="37"/>
      <c r="C54" s="19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9" ht="20.25">
      <c r="A55" s="404" t="s">
        <v>10</v>
      </c>
      <c r="B55" s="39" t="s">
        <v>335</v>
      </c>
      <c r="C55" s="406" t="s">
        <v>336</v>
      </c>
      <c r="D55" s="39" t="s">
        <v>6</v>
      </c>
      <c r="E55" s="39" t="s">
        <v>13</v>
      </c>
      <c r="F55" s="408" t="s">
        <v>338</v>
      </c>
      <c r="G55" s="410" t="s">
        <v>181</v>
      </c>
      <c r="H55" s="411"/>
      <c r="I55" s="412"/>
      <c r="J55" s="413" t="s">
        <v>341</v>
      </c>
      <c r="K55" s="413"/>
      <c r="L55" s="413"/>
      <c r="M55" s="413"/>
      <c r="N55" s="413"/>
      <c r="O55" s="413"/>
      <c r="P55" s="413"/>
      <c r="Q55" s="413"/>
      <c r="R55" s="413"/>
      <c r="S55" s="402" t="s">
        <v>339</v>
      </c>
    </row>
    <row r="56" spans="1:19" ht="20.25">
      <c r="A56" s="405"/>
      <c r="B56" s="40"/>
      <c r="C56" s="407"/>
      <c r="D56" s="40" t="s">
        <v>337</v>
      </c>
      <c r="E56" s="40" t="s">
        <v>14</v>
      </c>
      <c r="F56" s="409"/>
      <c r="G56" s="41" t="s">
        <v>16</v>
      </c>
      <c r="H56" s="41" t="s">
        <v>17</v>
      </c>
      <c r="I56" s="41" t="s">
        <v>18</v>
      </c>
      <c r="J56" s="41" t="s">
        <v>19</v>
      </c>
      <c r="K56" s="41" t="s">
        <v>20</v>
      </c>
      <c r="L56" s="41" t="s">
        <v>21</v>
      </c>
      <c r="M56" s="41" t="s">
        <v>22</v>
      </c>
      <c r="N56" s="41" t="s">
        <v>23</v>
      </c>
      <c r="O56" s="41" t="s">
        <v>24</v>
      </c>
      <c r="P56" s="41" t="s">
        <v>25</v>
      </c>
      <c r="Q56" s="41" t="s">
        <v>26</v>
      </c>
      <c r="R56" s="41" t="s">
        <v>27</v>
      </c>
      <c r="S56" s="402"/>
    </row>
    <row r="57" spans="1:19" ht="78.75">
      <c r="A57" s="174">
        <v>19</v>
      </c>
      <c r="B57" s="150" t="s">
        <v>320</v>
      </c>
      <c r="C57" s="217" t="s">
        <v>361</v>
      </c>
      <c r="D57" s="152">
        <v>180000</v>
      </c>
      <c r="E57" s="276" t="s">
        <v>479</v>
      </c>
      <c r="F57" s="218" t="s">
        <v>31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327"/>
    </row>
    <row r="58" spans="1:19" ht="72" customHeight="1">
      <c r="A58" s="174">
        <v>20</v>
      </c>
      <c r="B58" s="150" t="s">
        <v>321</v>
      </c>
      <c r="C58" s="217" t="s">
        <v>362</v>
      </c>
      <c r="D58" s="152">
        <v>180000</v>
      </c>
      <c r="E58" s="276" t="s">
        <v>384</v>
      </c>
      <c r="F58" s="218" t="s">
        <v>31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327"/>
    </row>
    <row r="59" spans="1:19" ht="110.25" customHeight="1">
      <c r="A59" s="179">
        <v>21</v>
      </c>
      <c r="B59" s="145" t="s">
        <v>322</v>
      </c>
      <c r="C59" s="222" t="s">
        <v>360</v>
      </c>
      <c r="D59" s="147">
        <v>349000</v>
      </c>
      <c r="E59" s="274" t="s">
        <v>478</v>
      </c>
      <c r="F59" s="218" t="s">
        <v>31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324"/>
    </row>
    <row r="60" spans="1:19" ht="21">
      <c r="A60" s="180"/>
      <c r="B60" s="163" t="s">
        <v>29</v>
      </c>
      <c r="C60" s="192" t="s">
        <v>340</v>
      </c>
      <c r="D60" s="188">
        <f>D58+D57+D46+D45+D44+D43+D42+D30+D29+D28+D27+D26+D25+D15+D14+D13+D12+D11+D10+D9</f>
        <v>5021700</v>
      </c>
      <c r="E60" s="66"/>
      <c r="F60" s="66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324"/>
    </row>
    <row r="61" spans="1:19" ht="21">
      <c r="A61" s="177"/>
      <c r="B61" s="78"/>
      <c r="C61" s="197"/>
      <c r="D61" s="79"/>
      <c r="E61" s="80"/>
      <c r="F61" s="80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325"/>
    </row>
    <row r="62" spans="1:19" ht="21">
      <c r="A62" s="178"/>
      <c r="B62" s="69"/>
      <c r="C62" s="198"/>
      <c r="D62" s="70"/>
      <c r="E62" s="68"/>
      <c r="F62" s="68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326"/>
    </row>
    <row r="63" spans="1:19" ht="21">
      <c r="A63" s="178"/>
      <c r="B63" s="69"/>
      <c r="C63" s="198"/>
      <c r="D63" s="70"/>
      <c r="E63" s="73"/>
      <c r="F63" s="73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326"/>
    </row>
    <row r="64" spans="1:19" ht="21">
      <c r="A64" s="178"/>
      <c r="B64" s="69"/>
      <c r="C64" s="198"/>
      <c r="D64" s="70"/>
      <c r="E64" s="73"/>
      <c r="F64" s="73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326"/>
    </row>
    <row r="65" spans="1:19" ht="21">
      <c r="A65" s="178"/>
      <c r="B65" s="69"/>
      <c r="C65" s="198"/>
      <c r="D65" s="70"/>
      <c r="E65" s="73"/>
      <c r="F65" s="73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326"/>
    </row>
    <row r="66" spans="1:19" ht="21">
      <c r="A66" s="178"/>
      <c r="B66" s="69"/>
      <c r="C66" s="198"/>
      <c r="D66" s="70"/>
      <c r="E66" s="68"/>
      <c r="F66" s="68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326"/>
    </row>
    <row r="67" spans="1:19" ht="21">
      <c r="A67" s="178"/>
      <c r="B67" s="69"/>
      <c r="C67" s="198"/>
      <c r="D67" s="70"/>
      <c r="E67" s="73"/>
      <c r="F67" s="73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326"/>
    </row>
    <row r="68" spans="1:18" ht="21">
      <c r="A68" s="403" t="s">
        <v>297</v>
      </c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</row>
    <row r="69" spans="1:18" ht="21">
      <c r="A69" s="403" t="s">
        <v>298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</row>
    <row r="70" spans="1:18" ht="21">
      <c r="A70" s="403" t="s">
        <v>177</v>
      </c>
      <c r="B70" s="403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</row>
    <row r="71" spans="1:18" ht="21">
      <c r="A71" s="175" t="s">
        <v>299</v>
      </c>
      <c r="B71" s="36"/>
      <c r="C71" s="190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21">
      <c r="A72" s="176" t="s">
        <v>300</v>
      </c>
      <c r="B72" s="37"/>
      <c r="C72" s="190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ht="21">
      <c r="A73" s="176" t="s">
        <v>323</v>
      </c>
      <c r="B73" s="37"/>
      <c r="C73" s="19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21">
      <c r="A74" s="176"/>
      <c r="B74" s="37"/>
      <c r="C74" s="19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9" ht="20.25">
      <c r="A75" s="404" t="s">
        <v>10</v>
      </c>
      <c r="B75" s="39" t="s">
        <v>335</v>
      </c>
      <c r="C75" s="406" t="s">
        <v>336</v>
      </c>
      <c r="D75" s="39" t="s">
        <v>6</v>
      </c>
      <c r="E75" s="39" t="s">
        <v>13</v>
      </c>
      <c r="F75" s="408" t="s">
        <v>338</v>
      </c>
      <c r="G75" s="410" t="s">
        <v>181</v>
      </c>
      <c r="H75" s="411"/>
      <c r="I75" s="412"/>
      <c r="J75" s="413" t="s">
        <v>341</v>
      </c>
      <c r="K75" s="413"/>
      <c r="L75" s="413"/>
      <c r="M75" s="413"/>
      <c r="N75" s="413"/>
      <c r="O75" s="413"/>
      <c r="P75" s="413"/>
      <c r="Q75" s="413"/>
      <c r="R75" s="413"/>
      <c r="S75" s="402" t="s">
        <v>339</v>
      </c>
    </row>
    <row r="76" spans="1:19" ht="20.25">
      <c r="A76" s="405"/>
      <c r="B76" s="40"/>
      <c r="C76" s="407"/>
      <c r="D76" s="40" t="s">
        <v>337</v>
      </c>
      <c r="E76" s="40" t="s">
        <v>14</v>
      </c>
      <c r="F76" s="409"/>
      <c r="G76" s="41" t="s">
        <v>16</v>
      </c>
      <c r="H76" s="41" t="s">
        <v>17</v>
      </c>
      <c r="I76" s="41" t="s">
        <v>18</v>
      </c>
      <c r="J76" s="41" t="s">
        <v>19</v>
      </c>
      <c r="K76" s="41" t="s">
        <v>20</v>
      </c>
      <c r="L76" s="41" t="s">
        <v>21</v>
      </c>
      <c r="M76" s="41" t="s">
        <v>22</v>
      </c>
      <c r="N76" s="41" t="s">
        <v>23</v>
      </c>
      <c r="O76" s="41" t="s">
        <v>24</v>
      </c>
      <c r="P76" s="41" t="s">
        <v>25</v>
      </c>
      <c r="Q76" s="41" t="s">
        <v>26</v>
      </c>
      <c r="R76" s="41" t="s">
        <v>27</v>
      </c>
      <c r="S76" s="402"/>
    </row>
    <row r="77" spans="1:19" ht="63">
      <c r="A77" s="149" t="s">
        <v>324</v>
      </c>
      <c r="B77" s="145" t="s">
        <v>325</v>
      </c>
      <c r="C77" s="222" t="s">
        <v>364</v>
      </c>
      <c r="D77" s="147">
        <v>25000</v>
      </c>
      <c r="E77" s="274" t="s">
        <v>385</v>
      </c>
      <c r="F77" s="218" t="s">
        <v>31</v>
      </c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324"/>
    </row>
    <row r="78" spans="1:19" ht="47.25">
      <c r="A78" s="149" t="s">
        <v>326</v>
      </c>
      <c r="B78" s="145" t="s">
        <v>327</v>
      </c>
      <c r="C78" s="222" t="s">
        <v>363</v>
      </c>
      <c r="D78" s="147">
        <v>150000</v>
      </c>
      <c r="E78" s="274" t="s">
        <v>386</v>
      </c>
      <c r="F78" s="218" t="s">
        <v>31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324"/>
    </row>
    <row r="79" spans="1:19" ht="47.25">
      <c r="A79" s="149" t="s">
        <v>328</v>
      </c>
      <c r="B79" s="145" t="s">
        <v>329</v>
      </c>
      <c r="C79" s="222" t="s">
        <v>366</v>
      </c>
      <c r="D79" s="147">
        <v>22700</v>
      </c>
      <c r="E79" s="274" t="s">
        <v>480</v>
      </c>
      <c r="F79" s="218" t="s">
        <v>31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324"/>
    </row>
    <row r="80" spans="1:19" ht="87" customHeight="1">
      <c r="A80" s="149" t="s">
        <v>330</v>
      </c>
      <c r="B80" s="145" t="s">
        <v>331</v>
      </c>
      <c r="C80" s="222" t="s">
        <v>365</v>
      </c>
      <c r="D80" s="147">
        <v>230000</v>
      </c>
      <c r="E80" s="274" t="s">
        <v>383</v>
      </c>
      <c r="F80" s="218" t="s">
        <v>31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324"/>
    </row>
    <row r="81" spans="1:19" ht="63">
      <c r="A81" s="149" t="s">
        <v>332</v>
      </c>
      <c r="B81" s="145" t="s">
        <v>333</v>
      </c>
      <c r="C81" s="222" t="s">
        <v>367</v>
      </c>
      <c r="D81" s="147">
        <v>72000</v>
      </c>
      <c r="E81" s="274" t="s">
        <v>384</v>
      </c>
      <c r="F81" s="218" t="s">
        <v>31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324"/>
    </row>
    <row r="82" spans="1:19" ht="21">
      <c r="A82" s="162"/>
      <c r="B82" s="163" t="s">
        <v>29</v>
      </c>
      <c r="C82" s="192" t="s">
        <v>334</v>
      </c>
      <c r="D82" s="277">
        <f>SUM(D77:D81)</f>
        <v>499700</v>
      </c>
      <c r="E82" s="278"/>
      <c r="F82" s="278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80"/>
      <c r="S82" s="328"/>
    </row>
    <row r="83" spans="1:18" ht="21">
      <c r="A83" s="177"/>
      <c r="B83" s="78"/>
      <c r="C83" s="197"/>
      <c r="D83" s="79"/>
      <c r="E83" s="80"/>
      <c r="F83" s="80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69"/>
    </row>
    <row r="84" spans="1:18" ht="21">
      <c r="A84" s="178"/>
      <c r="B84" s="69"/>
      <c r="C84" s="198"/>
      <c r="D84" s="70"/>
      <c r="E84" s="73"/>
      <c r="F84" s="73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21">
      <c r="A85" s="178"/>
      <c r="B85" s="69"/>
      <c r="C85" s="193"/>
      <c r="D85" s="70"/>
      <c r="E85" s="68"/>
      <c r="F85" s="68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ht="21">
      <c r="A86" s="178"/>
      <c r="B86" s="69"/>
      <c r="C86" s="198"/>
      <c r="D86" s="70"/>
      <c r="E86" s="73"/>
      <c r="F86" s="73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21">
      <c r="A87" s="178"/>
      <c r="B87" s="69"/>
      <c r="C87" s="198"/>
      <c r="D87" s="70"/>
      <c r="E87" s="73"/>
      <c r="F87" s="73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21">
      <c r="A88" s="181"/>
      <c r="B88" s="81"/>
      <c r="C88" s="199"/>
      <c r="D88" s="155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</row>
    <row r="89" spans="1:18" ht="21">
      <c r="A89" s="403" t="s">
        <v>297</v>
      </c>
      <c r="B89" s="403"/>
      <c r="C89" s="403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</row>
    <row r="90" spans="1:18" ht="21">
      <c r="A90" s="403" t="s">
        <v>298</v>
      </c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</row>
    <row r="91" spans="1:18" ht="21">
      <c r="A91" s="403" t="s">
        <v>177</v>
      </c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</row>
    <row r="92" spans="1:18" ht="21">
      <c r="A92" s="175" t="s">
        <v>395</v>
      </c>
      <c r="B92" s="36"/>
      <c r="C92" s="190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21">
      <c r="A93" s="176" t="s">
        <v>396</v>
      </c>
      <c r="B93" s="37"/>
      <c r="C93" s="190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 ht="21">
      <c r="A94" s="176" t="s">
        <v>397</v>
      </c>
      <c r="B94" s="37"/>
      <c r="C94" s="19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 ht="21">
      <c r="A95" s="176"/>
      <c r="B95" s="37"/>
      <c r="C95" s="19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9" ht="20.25">
      <c r="A96" s="404" t="s">
        <v>10</v>
      </c>
      <c r="B96" s="39" t="s">
        <v>335</v>
      </c>
      <c r="C96" s="406" t="s">
        <v>336</v>
      </c>
      <c r="D96" s="39" t="s">
        <v>6</v>
      </c>
      <c r="E96" s="39" t="s">
        <v>13</v>
      </c>
      <c r="F96" s="408" t="s">
        <v>338</v>
      </c>
      <c r="G96" s="410" t="s">
        <v>181</v>
      </c>
      <c r="H96" s="411"/>
      <c r="I96" s="412"/>
      <c r="J96" s="413" t="s">
        <v>341</v>
      </c>
      <c r="K96" s="413"/>
      <c r="L96" s="413"/>
      <c r="M96" s="413"/>
      <c r="N96" s="413"/>
      <c r="O96" s="413"/>
      <c r="P96" s="413"/>
      <c r="Q96" s="413"/>
      <c r="R96" s="413"/>
      <c r="S96" s="402" t="s">
        <v>339</v>
      </c>
    </row>
    <row r="97" spans="1:19" ht="20.25">
      <c r="A97" s="405"/>
      <c r="B97" s="40"/>
      <c r="C97" s="407"/>
      <c r="D97" s="40" t="s">
        <v>337</v>
      </c>
      <c r="E97" s="40" t="s">
        <v>14</v>
      </c>
      <c r="F97" s="409"/>
      <c r="G97" s="41" t="s">
        <v>16</v>
      </c>
      <c r="H97" s="41" t="s">
        <v>17</v>
      </c>
      <c r="I97" s="41" t="s">
        <v>18</v>
      </c>
      <c r="J97" s="41" t="s">
        <v>19</v>
      </c>
      <c r="K97" s="41" t="s">
        <v>20</v>
      </c>
      <c r="L97" s="41" t="s">
        <v>21</v>
      </c>
      <c r="M97" s="41" t="s">
        <v>22</v>
      </c>
      <c r="N97" s="41" t="s">
        <v>23</v>
      </c>
      <c r="O97" s="41" t="s">
        <v>24</v>
      </c>
      <c r="P97" s="41" t="s">
        <v>25</v>
      </c>
      <c r="Q97" s="41" t="s">
        <v>26</v>
      </c>
      <c r="R97" s="41" t="s">
        <v>27</v>
      </c>
      <c r="S97" s="402"/>
    </row>
    <row r="98" spans="1:19" ht="84.75" customHeight="1">
      <c r="A98" s="149" t="s">
        <v>324</v>
      </c>
      <c r="B98" s="145" t="s">
        <v>398</v>
      </c>
      <c r="C98" s="222"/>
      <c r="D98" s="239">
        <v>50000</v>
      </c>
      <c r="E98" s="148"/>
      <c r="F98" s="218" t="s">
        <v>174</v>
      </c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324"/>
    </row>
    <row r="99" spans="1:19" ht="84.75" customHeight="1">
      <c r="A99" s="240">
        <v>2</v>
      </c>
      <c r="B99" s="229" t="s">
        <v>399</v>
      </c>
      <c r="C99" s="239"/>
      <c r="D99" s="241">
        <v>200000</v>
      </c>
      <c r="E99" s="242"/>
      <c r="F99" s="218" t="s">
        <v>174</v>
      </c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89"/>
      <c r="S99" s="324"/>
    </row>
    <row r="100" spans="1:19" ht="21">
      <c r="A100" s="162"/>
      <c r="B100" s="163" t="s">
        <v>29</v>
      </c>
      <c r="C100" s="192" t="s">
        <v>381</v>
      </c>
      <c r="D100" s="284">
        <f>SUM(D98:D99)</f>
        <v>250000</v>
      </c>
      <c r="E100" s="281"/>
      <c r="F100" s="281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3"/>
      <c r="S100" s="329"/>
    </row>
    <row r="101" spans="1:18" ht="21">
      <c r="A101" s="178"/>
      <c r="B101" s="69"/>
      <c r="C101" s="196"/>
      <c r="D101" s="70"/>
      <c r="E101" s="73"/>
      <c r="F101" s="73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ht="21">
      <c r="A102" s="178"/>
      <c r="B102" s="69"/>
      <c r="C102" s="196"/>
      <c r="D102" s="70"/>
      <c r="E102" s="73"/>
      <c r="F102" s="73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1:18" ht="21">
      <c r="A103" s="178"/>
      <c r="B103" s="69"/>
      <c r="C103" s="196"/>
      <c r="D103" s="70"/>
      <c r="E103" s="73"/>
      <c r="F103" s="73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ht="21">
      <c r="A104" s="178"/>
      <c r="B104" s="69"/>
      <c r="C104" s="196"/>
      <c r="D104" s="70"/>
      <c r="E104" s="73"/>
      <c r="F104" s="73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18" ht="21">
      <c r="A105" s="178"/>
      <c r="B105" s="69"/>
      <c r="C105" s="196"/>
      <c r="D105" s="70"/>
      <c r="E105" s="73"/>
      <c r="F105" s="73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1:18" ht="21">
      <c r="A106" s="178"/>
      <c r="B106" s="69"/>
      <c r="C106" s="196"/>
      <c r="D106" s="70"/>
      <c r="E106" s="73"/>
      <c r="F106" s="73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ht="21">
      <c r="A107" s="178"/>
      <c r="B107" s="69"/>
      <c r="C107" s="196"/>
      <c r="D107" s="70"/>
      <c r="E107" s="73"/>
      <c r="F107" s="7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ht="21">
      <c r="A108" s="178"/>
      <c r="B108" s="69"/>
      <c r="C108" s="196"/>
      <c r="D108" s="70"/>
      <c r="E108" s="73"/>
      <c r="F108" s="73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ht="21">
      <c r="A109" s="178"/>
      <c r="B109" s="69"/>
      <c r="C109" s="196"/>
      <c r="D109" s="70"/>
      <c r="E109" s="73"/>
      <c r="F109" s="73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18" ht="21">
      <c r="A110" s="178"/>
      <c r="B110" s="69"/>
      <c r="C110" s="196"/>
      <c r="D110" s="70"/>
      <c r="E110" s="73"/>
      <c r="F110" s="73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1:18" ht="21">
      <c r="A111" s="178"/>
      <c r="B111" s="69"/>
      <c r="C111" s="196"/>
      <c r="D111" s="70"/>
      <c r="E111" s="73"/>
      <c r="F111" s="73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1:18" ht="21">
      <c r="A112" s="178"/>
      <c r="B112" s="69"/>
      <c r="C112" s="196"/>
      <c r="D112" s="70"/>
      <c r="E112" s="73"/>
      <c r="F112" s="73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1:18" ht="21">
      <c r="A113" s="178"/>
      <c r="B113" s="69"/>
      <c r="C113" s="196"/>
      <c r="D113" s="70"/>
      <c r="E113" s="73"/>
      <c r="F113" s="73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ht="21">
      <c r="A114" s="178"/>
      <c r="B114" s="69"/>
      <c r="C114" s="196"/>
      <c r="D114" s="70"/>
      <c r="E114" s="73"/>
      <c r="F114" s="73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ht="21">
      <c r="A115" s="403" t="s">
        <v>297</v>
      </c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</row>
    <row r="116" spans="1:18" ht="21">
      <c r="A116" s="403" t="s">
        <v>298</v>
      </c>
      <c r="B116" s="403"/>
      <c r="C116" s="403"/>
      <c r="D116" s="40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</row>
    <row r="117" spans="1:18" ht="21">
      <c r="A117" s="403" t="s">
        <v>177</v>
      </c>
      <c r="B117" s="403"/>
      <c r="C117" s="403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403"/>
    </row>
    <row r="118" spans="1:18" ht="21">
      <c r="A118" s="175" t="s">
        <v>400</v>
      </c>
      <c r="B118" s="36"/>
      <c r="C118" s="190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21">
      <c r="A119" s="176" t="s">
        <v>401</v>
      </c>
      <c r="B119" s="37"/>
      <c r="C119" s="190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 ht="21">
      <c r="A120" s="176" t="s">
        <v>402</v>
      </c>
      <c r="B120" s="37"/>
      <c r="C120" s="191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 ht="21">
      <c r="A121" s="176"/>
      <c r="B121" s="37"/>
      <c r="C121" s="191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9" ht="20.25">
      <c r="A122" s="404" t="s">
        <v>10</v>
      </c>
      <c r="B122" s="39" t="s">
        <v>335</v>
      </c>
      <c r="C122" s="406" t="s">
        <v>336</v>
      </c>
      <c r="D122" s="39" t="s">
        <v>6</v>
      </c>
      <c r="E122" s="39" t="s">
        <v>13</v>
      </c>
      <c r="F122" s="408" t="s">
        <v>338</v>
      </c>
      <c r="G122" s="410" t="s">
        <v>181</v>
      </c>
      <c r="H122" s="411"/>
      <c r="I122" s="412"/>
      <c r="J122" s="413" t="s">
        <v>341</v>
      </c>
      <c r="K122" s="413"/>
      <c r="L122" s="413"/>
      <c r="M122" s="413"/>
      <c r="N122" s="413"/>
      <c r="O122" s="413"/>
      <c r="P122" s="413"/>
      <c r="Q122" s="413"/>
      <c r="R122" s="413"/>
      <c r="S122" s="402" t="s">
        <v>339</v>
      </c>
    </row>
    <row r="123" spans="1:19" ht="20.25">
      <c r="A123" s="405"/>
      <c r="B123" s="40"/>
      <c r="C123" s="407"/>
      <c r="D123" s="40" t="s">
        <v>337</v>
      </c>
      <c r="E123" s="40" t="s">
        <v>14</v>
      </c>
      <c r="F123" s="409"/>
      <c r="G123" s="41" t="s">
        <v>16</v>
      </c>
      <c r="H123" s="41" t="s">
        <v>17</v>
      </c>
      <c r="I123" s="41" t="s">
        <v>18</v>
      </c>
      <c r="J123" s="41" t="s">
        <v>19</v>
      </c>
      <c r="K123" s="41" t="s">
        <v>20</v>
      </c>
      <c r="L123" s="41" t="s">
        <v>21</v>
      </c>
      <c r="M123" s="41" t="s">
        <v>22</v>
      </c>
      <c r="N123" s="41" t="s">
        <v>23</v>
      </c>
      <c r="O123" s="41" t="s">
        <v>24</v>
      </c>
      <c r="P123" s="41" t="s">
        <v>25</v>
      </c>
      <c r="Q123" s="41" t="s">
        <v>26</v>
      </c>
      <c r="R123" s="41" t="s">
        <v>27</v>
      </c>
      <c r="S123" s="402"/>
    </row>
    <row r="124" spans="1:19" ht="84.75" customHeight="1">
      <c r="A124" s="149" t="s">
        <v>324</v>
      </c>
      <c r="B124" s="145" t="s">
        <v>403</v>
      </c>
      <c r="C124" s="222"/>
      <c r="D124" s="239">
        <v>30000</v>
      </c>
      <c r="E124" s="148"/>
      <c r="F124" s="218" t="s">
        <v>174</v>
      </c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324"/>
    </row>
    <row r="125" spans="1:19" ht="84.75" customHeight="1">
      <c r="A125" s="240">
        <v>2</v>
      </c>
      <c r="B125" s="243" t="s">
        <v>404</v>
      </c>
      <c r="C125" s="239"/>
      <c r="D125" s="241">
        <v>220000</v>
      </c>
      <c r="E125" s="242"/>
      <c r="F125" s="218" t="s">
        <v>174</v>
      </c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89"/>
      <c r="S125" s="324"/>
    </row>
    <row r="126" spans="1:19" ht="63">
      <c r="A126" s="313">
        <v>3</v>
      </c>
      <c r="B126" s="244" t="s">
        <v>405</v>
      </c>
      <c r="C126" s="192"/>
      <c r="D126" s="258">
        <v>200000</v>
      </c>
      <c r="E126" s="165"/>
      <c r="F126" s="218" t="s">
        <v>174</v>
      </c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89"/>
      <c r="S126" s="324"/>
    </row>
    <row r="127" spans="1:18" ht="21">
      <c r="A127" s="403" t="s">
        <v>297</v>
      </c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</row>
    <row r="128" spans="1:18" ht="21">
      <c r="A128" s="403" t="s">
        <v>298</v>
      </c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</row>
    <row r="129" spans="1:18" ht="21">
      <c r="A129" s="403" t="s">
        <v>177</v>
      </c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</row>
    <row r="130" spans="1:18" ht="21">
      <c r="A130" s="175" t="s">
        <v>400</v>
      </c>
      <c r="B130" s="36"/>
      <c r="C130" s="190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21">
      <c r="A131" s="176" t="s">
        <v>401</v>
      </c>
      <c r="B131" s="37"/>
      <c r="C131" s="190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 ht="21">
      <c r="A132" s="176" t="s">
        <v>402</v>
      </c>
      <c r="B132" s="37"/>
      <c r="C132" s="191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1:18" ht="21">
      <c r="A133" s="176"/>
      <c r="B133" s="37"/>
      <c r="C133" s="191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9" ht="20.25">
      <c r="A134" s="404" t="s">
        <v>10</v>
      </c>
      <c r="B134" s="39" t="s">
        <v>335</v>
      </c>
      <c r="C134" s="406" t="s">
        <v>336</v>
      </c>
      <c r="D134" s="39" t="s">
        <v>6</v>
      </c>
      <c r="E134" s="39" t="s">
        <v>13</v>
      </c>
      <c r="F134" s="408" t="s">
        <v>338</v>
      </c>
      <c r="G134" s="410" t="s">
        <v>181</v>
      </c>
      <c r="H134" s="411"/>
      <c r="I134" s="412"/>
      <c r="J134" s="413" t="s">
        <v>341</v>
      </c>
      <c r="K134" s="413"/>
      <c r="L134" s="413"/>
      <c r="M134" s="413"/>
      <c r="N134" s="413"/>
      <c r="O134" s="413"/>
      <c r="P134" s="413"/>
      <c r="Q134" s="413"/>
      <c r="R134" s="413"/>
      <c r="S134" s="402" t="s">
        <v>339</v>
      </c>
    </row>
    <row r="135" spans="1:19" ht="20.25">
      <c r="A135" s="405"/>
      <c r="B135" s="40"/>
      <c r="C135" s="407"/>
      <c r="D135" s="40" t="s">
        <v>337</v>
      </c>
      <c r="E135" s="40" t="s">
        <v>14</v>
      </c>
      <c r="F135" s="409"/>
      <c r="G135" s="41" t="s">
        <v>16</v>
      </c>
      <c r="H135" s="41" t="s">
        <v>17</v>
      </c>
      <c r="I135" s="41" t="s">
        <v>18</v>
      </c>
      <c r="J135" s="41" t="s">
        <v>19</v>
      </c>
      <c r="K135" s="41" t="s">
        <v>20</v>
      </c>
      <c r="L135" s="41" t="s">
        <v>21</v>
      </c>
      <c r="M135" s="41" t="s">
        <v>22</v>
      </c>
      <c r="N135" s="41" t="s">
        <v>23</v>
      </c>
      <c r="O135" s="41" t="s">
        <v>24</v>
      </c>
      <c r="P135" s="41" t="s">
        <v>25</v>
      </c>
      <c r="Q135" s="41" t="s">
        <v>26</v>
      </c>
      <c r="R135" s="41" t="s">
        <v>27</v>
      </c>
      <c r="S135" s="402"/>
    </row>
    <row r="136" spans="1:19" ht="110.25">
      <c r="A136" s="313">
        <v>1</v>
      </c>
      <c r="B136" s="310" t="s">
        <v>406</v>
      </c>
      <c r="C136" s="219" t="s">
        <v>513</v>
      </c>
      <c r="D136" s="259">
        <v>100000</v>
      </c>
      <c r="E136" s="320" t="s">
        <v>514</v>
      </c>
      <c r="F136" s="319" t="s">
        <v>28</v>
      </c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89"/>
      <c r="S136" s="324" t="s">
        <v>506</v>
      </c>
    </row>
    <row r="137" spans="1:19" ht="94.5">
      <c r="A137" s="179">
        <v>2</v>
      </c>
      <c r="B137" s="314" t="s">
        <v>407</v>
      </c>
      <c r="C137" s="219" t="s">
        <v>515</v>
      </c>
      <c r="D137" s="239">
        <v>30000</v>
      </c>
      <c r="E137" s="321" t="s">
        <v>516</v>
      </c>
      <c r="F137" s="319" t="s">
        <v>28</v>
      </c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324" t="s">
        <v>506</v>
      </c>
    </row>
    <row r="138" spans="1:19" ht="110.25">
      <c r="A138" s="179">
        <v>3</v>
      </c>
      <c r="B138" s="230" t="s">
        <v>408</v>
      </c>
      <c r="C138" s="219" t="s">
        <v>495</v>
      </c>
      <c r="D138" s="261">
        <v>50000</v>
      </c>
      <c r="E138" s="311" t="s">
        <v>496</v>
      </c>
      <c r="F138" s="319" t="s">
        <v>28</v>
      </c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318" t="s">
        <v>517</v>
      </c>
    </row>
    <row r="139" spans="1:19" s="288" customFormat="1" ht="21">
      <c r="A139" s="285"/>
      <c r="B139" s="286" t="s">
        <v>29</v>
      </c>
      <c r="C139" s="289" t="s">
        <v>287</v>
      </c>
      <c r="D139" s="287">
        <f>SUM(D136:D138)</f>
        <v>180000</v>
      </c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330"/>
    </row>
    <row r="140" spans="1:18" ht="21">
      <c r="A140" s="403" t="s">
        <v>297</v>
      </c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</row>
    <row r="141" spans="1:18" ht="21">
      <c r="A141" s="403" t="s">
        <v>298</v>
      </c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</row>
    <row r="142" spans="1:18" ht="21">
      <c r="A142" s="403" t="s">
        <v>177</v>
      </c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</row>
    <row r="143" spans="1:18" ht="21">
      <c r="A143" s="175" t="s">
        <v>400</v>
      </c>
      <c r="B143" s="36"/>
      <c r="C143" s="190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21">
      <c r="A144" s="176" t="s">
        <v>410</v>
      </c>
      <c r="B144" s="37"/>
      <c r="C144" s="190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</row>
    <row r="145" spans="1:18" ht="21">
      <c r="A145" s="176" t="s">
        <v>409</v>
      </c>
      <c r="B145" s="37"/>
      <c r="C145" s="191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1:18" ht="21">
      <c r="A146" s="176"/>
      <c r="B146" s="37"/>
      <c r="C146" s="191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1:19" ht="20.25">
      <c r="A147" s="404" t="s">
        <v>10</v>
      </c>
      <c r="B147" s="39" t="s">
        <v>335</v>
      </c>
      <c r="C147" s="406" t="s">
        <v>336</v>
      </c>
      <c r="D147" s="39" t="s">
        <v>6</v>
      </c>
      <c r="E147" s="39" t="s">
        <v>13</v>
      </c>
      <c r="F147" s="408" t="s">
        <v>338</v>
      </c>
      <c r="G147" s="410" t="s">
        <v>181</v>
      </c>
      <c r="H147" s="411"/>
      <c r="I147" s="412"/>
      <c r="J147" s="413" t="s">
        <v>341</v>
      </c>
      <c r="K147" s="413"/>
      <c r="L147" s="413"/>
      <c r="M147" s="413"/>
      <c r="N147" s="413"/>
      <c r="O147" s="413"/>
      <c r="P147" s="413"/>
      <c r="Q147" s="413"/>
      <c r="R147" s="413"/>
      <c r="S147" s="402" t="s">
        <v>339</v>
      </c>
    </row>
    <row r="148" spans="1:19" ht="20.25">
      <c r="A148" s="405"/>
      <c r="B148" s="40"/>
      <c r="C148" s="407"/>
      <c r="D148" s="40" t="s">
        <v>337</v>
      </c>
      <c r="E148" s="40" t="s">
        <v>14</v>
      </c>
      <c r="F148" s="409"/>
      <c r="G148" s="41" t="s">
        <v>16</v>
      </c>
      <c r="H148" s="41" t="s">
        <v>17</v>
      </c>
      <c r="I148" s="41" t="s">
        <v>18</v>
      </c>
      <c r="J148" s="41" t="s">
        <v>19</v>
      </c>
      <c r="K148" s="41" t="s">
        <v>20</v>
      </c>
      <c r="L148" s="41" t="s">
        <v>21</v>
      </c>
      <c r="M148" s="41" t="s">
        <v>22</v>
      </c>
      <c r="N148" s="41" t="s">
        <v>23</v>
      </c>
      <c r="O148" s="41" t="s">
        <v>24</v>
      </c>
      <c r="P148" s="41" t="s">
        <v>25</v>
      </c>
      <c r="Q148" s="41" t="s">
        <v>26</v>
      </c>
      <c r="R148" s="41" t="s">
        <v>27</v>
      </c>
      <c r="S148" s="402"/>
    </row>
    <row r="149" spans="1:19" ht="95.25" customHeight="1">
      <c r="A149" s="149">
        <v>1</v>
      </c>
      <c r="B149" s="145" t="s">
        <v>411</v>
      </c>
      <c r="C149" s="222" t="s">
        <v>499</v>
      </c>
      <c r="D149" s="239">
        <v>30000</v>
      </c>
      <c r="E149" s="219" t="s">
        <v>500</v>
      </c>
      <c r="F149" s="218" t="s">
        <v>28</v>
      </c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318" t="s">
        <v>517</v>
      </c>
    </row>
    <row r="150" spans="1:19" ht="94.5">
      <c r="A150" s="179">
        <v>2</v>
      </c>
      <c r="B150" s="263" t="s">
        <v>412</v>
      </c>
      <c r="C150" s="219" t="s">
        <v>494</v>
      </c>
      <c r="D150" s="261">
        <v>100000</v>
      </c>
      <c r="E150" s="312" t="s">
        <v>493</v>
      </c>
      <c r="F150" s="218" t="s">
        <v>28</v>
      </c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318" t="s">
        <v>517</v>
      </c>
    </row>
    <row r="151" spans="1:19" ht="204.75">
      <c r="A151" s="179">
        <v>3</v>
      </c>
      <c r="B151" s="263" t="s">
        <v>413</v>
      </c>
      <c r="C151" s="315" t="s">
        <v>524</v>
      </c>
      <c r="D151" s="259">
        <v>15000</v>
      </c>
      <c r="E151" s="219" t="s">
        <v>525</v>
      </c>
      <c r="F151" s="218" t="s">
        <v>28</v>
      </c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318" t="s">
        <v>517</v>
      </c>
    </row>
    <row r="152" spans="1:18" ht="21">
      <c r="A152" s="1"/>
      <c r="B152" s="61"/>
      <c r="C152" s="208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1:18" ht="21">
      <c r="A153" s="403" t="s">
        <v>297</v>
      </c>
      <c r="B153" s="403"/>
      <c r="C153" s="403"/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403"/>
    </row>
    <row r="154" spans="1:18" ht="21">
      <c r="A154" s="403" t="s">
        <v>298</v>
      </c>
      <c r="B154" s="403"/>
      <c r="C154" s="403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</row>
    <row r="155" spans="1:18" ht="21">
      <c r="A155" s="403" t="s">
        <v>177</v>
      </c>
      <c r="B155" s="403"/>
      <c r="C155" s="403"/>
      <c r="D155" s="40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3"/>
      <c r="Q155" s="403"/>
      <c r="R155" s="403"/>
    </row>
    <row r="156" spans="1:18" ht="21">
      <c r="A156" s="175" t="s">
        <v>400</v>
      </c>
      <c r="B156" s="36"/>
      <c r="C156" s="190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21">
      <c r="A157" s="176" t="s">
        <v>410</v>
      </c>
      <c r="B157" s="37"/>
      <c r="C157" s="190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</row>
    <row r="158" spans="1:18" ht="21">
      <c r="A158" s="176" t="s">
        <v>409</v>
      </c>
      <c r="B158" s="37"/>
      <c r="C158" s="191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ht="21">
      <c r="A159" s="176"/>
      <c r="B159" s="37"/>
      <c r="C159" s="191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9" ht="20.25">
      <c r="A160" s="404" t="s">
        <v>10</v>
      </c>
      <c r="B160" s="39" t="s">
        <v>335</v>
      </c>
      <c r="C160" s="406" t="s">
        <v>336</v>
      </c>
      <c r="D160" s="39" t="s">
        <v>6</v>
      </c>
      <c r="E160" s="39" t="s">
        <v>13</v>
      </c>
      <c r="F160" s="408" t="s">
        <v>338</v>
      </c>
      <c r="G160" s="410" t="s">
        <v>181</v>
      </c>
      <c r="H160" s="411"/>
      <c r="I160" s="412"/>
      <c r="J160" s="413" t="s">
        <v>341</v>
      </c>
      <c r="K160" s="413"/>
      <c r="L160" s="413"/>
      <c r="M160" s="413"/>
      <c r="N160" s="413"/>
      <c r="O160" s="413"/>
      <c r="P160" s="413"/>
      <c r="Q160" s="413"/>
      <c r="R160" s="413"/>
      <c r="S160" s="402" t="s">
        <v>339</v>
      </c>
    </row>
    <row r="161" spans="1:19" ht="20.25">
      <c r="A161" s="405"/>
      <c r="B161" s="40"/>
      <c r="C161" s="407"/>
      <c r="D161" s="40" t="s">
        <v>337</v>
      </c>
      <c r="E161" s="40" t="s">
        <v>14</v>
      </c>
      <c r="F161" s="409"/>
      <c r="G161" s="41" t="s">
        <v>16</v>
      </c>
      <c r="H161" s="41" t="s">
        <v>17</v>
      </c>
      <c r="I161" s="41" t="s">
        <v>18</v>
      </c>
      <c r="J161" s="41" t="s">
        <v>19</v>
      </c>
      <c r="K161" s="41" t="s">
        <v>20</v>
      </c>
      <c r="L161" s="41" t="s">
        <v>21</v>
      </c>
      <c r="M161" s="41" t="s">
        <v>22</v>
      </c>
      <c r="N161" s="41" t="s">
        <v>23</v>
      </c>
      <c r="O161" s="41" t="s">
        <v>24</v>
      </c>
      <c r="P161" s="41" t="s">
        <v>25</v>
      </c>
      <c r="Q161" s="41" t="s">
        <v>26</v>
      </c>
      <c r="R161" s="41" t="s">
        <v>27</v>
      </c>
      <c r="S161" s="402"/>
    </row>
    <row r="162" spans="1:19" ht="173.25">
      <c r="A162" s="179">
        <v>4</v>
      </c>
      <c r="B162" s="263" t="s">
        <v>414</v>
      </c>
      <c r="C162" s="219" t="s">
        <v>526</v>
      </c>
      <c r="D162" s="259">
        <v>30000</v>
      </c>
      <c r="E162" s="309" t="s">
        <v>527</v>
      </c>
      <c r="F162" s="218" t="s">
        <v>28</v>
      </c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318" t="s">
        <v>518</v>
      </c>
    </row>
    <row r="163" spans="1:19" ht="141" customHeight="1">
      <c r="A163" s="149">
        <v>5</v>
      </c>
      <c r="B163" s="145" t="s">
        <v>415</v>
      </c>
      <c r="C163" s="222" t="s">
        <v>504</v>
      </c>
      <c r="D163" s="239">
        <v>10000</v>
      </c>
      <c r="E163" s="236" t="s">
        <v>505</v>
      </c>
      <c r="F163" s="218" t="s">
        <v>28</v>
      </c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324" t="s">
        <v>506</v>
      </c>
    </row>
    <row r="164" spans="1:19" ht="21">
      <c r="A164" s="180"/>
      <c r="B164" s="293" t="s">
        <v>29</v>
      </c>
      <c r="C164" s="294" t="s">
        <v>334</v>
      </c>
      <c r="D164" s="296">
        <f>D163+D162+D151+D150+D149</f>
        <v>185000</v>
      </c>
      <c r="E164" s="297"/>
      <c r="F164" s="291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329"/>
    </row>
    <row r="165" spans="1:19" ht="21">
      <c r="A165" s="178"/>
      <c r="B165" s="69"/>
      <c r="C165" s="198"/>
      <c r="D165" s="70"/>
      <c r="E165" s="73"/>
      <c r="F165" s="73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326"/>
    </row>
    <row r="166" spans="1:19" ht="21">
      <c r="A166" s="178"/>
      <c r="B166" s="69"/>
      <c r="C166" s="198"/>
      <c r="D166" s="70"/>
      <c r="E166" s="68"/>
      <c r="F166" s="68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326"/>
    </row>
    <row r="167" spans="1:19" ht="21">
      <c r="A167" s="178"/>
      <c r="B167" s="69"/>
      <c r="C167" s="198"/>
      <c r="D167" s="70"/>
      <c r="E167" s="73"/>
      <c r="F167" s="73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326"/>
    </row>
    <row r="168" spans="1:19" ht="21">
      <c r="A168" s="178"/>
      <c r="B168" s="69"/>
      <c r="C168" s="198"/>
      <c r="D168" s="70"/>
      <c r="E168" s="73"/>
      <c r="F168" s="73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326"/>
    </row>
    <row r="169" spans="1:19" ht="21">
      <c r="A169" s="178"/>
      <c r="B169" s="69"/>
      <c r="C169" s="198"/>
      <c r="D169" s="70"/>
      <c r="E169" s="68"/>
      <c r="F169" s="68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326"/>
    </row>
    <row r="170" spans="1:19" ht="21">
      <c r="A170" s="178"/>
      <c r="B170" s="69"/>
      <c r="C170" s="198"/>
      <c r="D170" s="70"/>
      <c r="E170" s="68"/>
      <c r="F170" s="68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326"/>
    </row>
    <row r="171" spans="1:19" ht="21">
      <c r="A171" s="178"/>
      <c r="B171" s="69"/>
      <c r="C171" s="198"/>
      <c r="D171" s="70"/>
      <c r="E171" s="73"/>
      <c r="F171" s="73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326"/>
    </row>
    <row r="172" spans="1:19" ht="21">
      <c r="A172" s="178"/>
      <c r="B172" s="69"/>
      <c r="C172" s="198"/>
      <c r="D172" s="70"/>
      <c r="E172" s="73"/>
      <c r="F172" s="73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326"/>
    </row>
    <row r="173" spans="1:19" ht="21">
      <c r="A173" s="178"/>
      <c r="B173" s="69"/>
      <c r="C173" s="198"/>
      <c r="D173" s="70"/>
      <c r="E173" s="68"/>
      <c r="F173" s="68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326"/>
    </row>
    <row r="174" spans="1:18" ht="21">
      <c r="A174" s="403" t="s">
        <v>297</v>
      </c>
      <c r="B174" s="403"/>
      <c r="C174" s="403"/>
      <c r="D174" s="403"/>
      <c r="E174" s="403"/>
      <c r="F174" s="403"/>
      <c r="G174" s="403"/>
      <c r="H174" s="403"/>
      <c r="I174" s="403"/>
      <c r="J174" s="403"/>
      <c r="K174" s="403"/>
      <c r="L174" s="403"/>
      <c r="M174" s="403"/>
      <c r="N174" s="403"/>
      <c r="O174" s="403"/>
      <c r="P174" s="403"/>
      <c r="Q174" s="403"/>
      <c r="R174" s="403"/>
    </row>
    <row r="175" spans="1:18" ht="21">
      <c r="A175" s="403" t="s">
        <v>298</v>
      </c>
      <c r="B175" s="403"/>
      <c r="C175" s="403"/>
      <c r="D175" s="403"/>
      <c r="E175" s="403"/>
      <c r="F175" s="403"/>
      <c r="G175" s="403"/>
      <c r="H175" s="403"/>
      <c r="I175" s="403"/>
      <c r="J175" s="403"/>
      <c r="K175" s="403"/>
      <c r="L175" s="403"/>
      <c r="M175" s="403"/>
      <c r="N175" s="403"/>
      <c r="O175" s="403"/>
      <c r="P175" s="403"/>
      <c r="Q175" s="403"/>
      <c r="R175" s="403"/>
    </row>
    <row r="176" spans="1:18" ht="21">
      <c r="A176" s="403" t="s">
        <v>177</v>
      </c>
      <c r="B176" s="403"/>
      <c r="C176" s="403"/>
      <c r="D176" s="403"/>
      <c r="E176" s="403"/>
      <c r="F176" s="403"/>
      <c r="G176" s="403"/>
      <c r="H176" s="403"/>
      <c r="I176" s="403"/>
      <c r="J176" s="403"/>
      <c r="K176" s="403"/>
      <c r="L176" s="403"/>
      <c r="M176" s="403"/>
      <c r="N176" s="403"/>
      <c r="O176" s="403"/>
      <c r="P176" s="403"/>
      <c r="Q176" s="403"/>
      <c r="R176" s="403"/>
    </row>
    <row r="177" spans="1:18" ht="21">
      <c r="A177" s="175" t="s">
        <v>400</v>
      </c>
      <c r="B177" s="36"/>
      <c r="C177" s="190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21">
      <c r="A178" s="176" t="s">
        <v>416</v>
      </c>
      <c r="B178" s="37"/>
      <c r="C178" s="190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</row>
    <row r="179" spans="1:18" ht="21">
      <c r="A179" s="176" t="s">
        <v>417</v>
      </c>
      <c r="B179" s="37"/>
      <c r="C179" s="191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ht="21">
      <c r="A180" s="176"/>
      <c r="B180" s="37"/>
      <c r="C180" s="191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1:19" ht="20.25">
      <c r="A181" s="404" t="s">
        <v>10</v>
      </c>
      <c r="B181" s="39" t="s">
        <v>335</v>
      </c>
      <c r="C181" s="406" t="s">
        <v>336</v>
      </c>
      <c r="D181" s="39" t="s">
        <v>6</v>
      </c>
      <c r="E181" s="39" t="s">
        <v>13</v>
      </c>
      <c r="F181" s="408" t="s">
        <v>338</v>
      </c>
      <c r="G181" s="410" t="s">
        <v>181</v>
      </c>
      <c r="H181" s="411"/>
      <c r="I181" s="412"/>
      <c r="J181" s="413" t="s">
        <v>341</v>
      </c>
      <c r="K181" s="413"/>
      <c r="L181" s="413"/>
      <c r="M181" s="413"/>
      <c r="N181" s="413"/>
      <c r="O181" s="413"/>
      <c r="P181" s="413"/>
      <c r="Q181" s="413"/>
      <c r="R181" s="413"/>
      <c r="S181" s="402" t="s">
        <v>339</v>
      </c>
    </row>
    <row r="182" spans="1:19" ht="20.25">
      <c r="A182" s="405"/>
      <c r="B182" s="40"/>
      <c r="C182" s="407"/>
      <c r="D182" s="40" t="s">
        <v>337</v>
      </c>
      <c r="E182" s="40" t="s">
        <v>14</v>
      </c>
      <c r="F182" s="409"/>
      <c r="G182" s="41" t="s">
        <v>16</v>
      </c>
      <c r="H182" s="41" t="s">
        <v>17</v>
      </c>
      <c r="I182" s="41" t="s">
        <v>18</v>
      </c>
      <c r="J182" s="41" t="s">
        <v>19</v>
      </c>
      <c r="K182" s="41" t="s">
        <v>20</v>
      </c>
      <c r="L182" s="41" t="s">
        <v>21</v>
      </c>
      <c r="M182" s="41" t="s">
        <v>22</v>
      </c>
      <c r="N182" s="41" t="s">
        <v>23</v>
      </c>
      <c r="O182" s="41" t="s">
        <v>24</v>
      </c>
      <c r="P182" s="41" t="s">
        <v>25</v>
      </c>
      <c r="Q182" s="41" t="s">
        <v>26</v>
      </c>
      <c r="R182" s="41" t="s">
        <v>27</v>
      </c>
      <c r="S182" s="402"/>
    </row>
    <row r="183" spans="1:19" ht="84.75" customHeight="1">
      <c r="A183" s="149">
        <v>1</v>
      </c>
      <c r="B183" s="145" t="s">
        <v>418</v>
      </c>
      <c r="C183" s="222" t="s">
        <v>107</v>
      </c>
      <c r="D183" s="239">
        <v>30000</v>
      </c>
      <c r="E183" s="148"/>
      <c r="F183" s="218" t="s">
        <v>174</v>
      </c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324"/>
    </row>
    <row r="184" spans="1:19" ht="63">
      <c r="A184" s="179">
        <v>2</v>
      </c>
      <c r="B184" s="298" t="s">
        <v>419</v>
      </c>
      <c r="C184" s="244"/>
      <c r="D184" s="261">
        <v>30000</v>
      </c>
      <c r="E184" s="66"/>
      <c r="F184" s="218" t="s">
        <v>174</v>
      </c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324"/>
    </row>
    <row r="185" spans="1:19" ht="63">
      <c r="A185" s="179">
        <v>3</v>
      </c>
      <c r="B185" s="263" t="s">
        <v>420</v>
      </c>
      <c r="C185" s="244"/>
      <c r="D185" s="261">
        <v>50000</v>
      </c>
      <c r="E185" s="66"/>
      <c r="F185" s="218" t="s">
        <v>174</v>
      </c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324"/>
    </row>
    <row r="186" spans="1:19" s="169" customFormat="1" ht="21">
      <c r="A186" s="177"/>
      <c r="B186" s="77"/>
      <c r="C186" s="209"/>
      <c r="D186" s="79"/>
      <c r="E186" s="80"/>
      <c r="F186" s="80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325"/>
    </row>
    <row r="187" spans="1:19" s="167" customFormat="1" ht="21">
      <c r="A187" s="178"/>
      <c r="B187" s="69"/>
      <c r="C187" s="198"/>
      <c r="D187" s="70"/>
      <c r="E187" s="68"/>
      <c r="F187" s="68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326"/>
    </row>
    <row r="188" spans="1:19" s="167" customFormat="1" ht="21">
      <c r="A188" s="178"/>
      <c r="B188" s="69"/>
      <c r="C188" s="193"/>
      <c r="D188" s="70"/>
      <c r="E188" s="68"/>
      <c r="F188" s="68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326"/>
    </row>
    <row r="189" spans="1:19" s="167" customFormat="1" ht="21">
      <c r="A189" s="178"/>
      <c r="B189" s="69"/>
      <c r="C189" s="198"/>
      <c r="D189" s="70"/>
      <c r="E189" s="73"/>
      <c r="F189" s="73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326"/>
    </row>
    <row r="190" spans="1:19" s="167" customFormat="1" ht="21">
      <c r="A190" s="178"/>
      <c r="B190" s="69"/>
      <c r="C190" s="198"/>
      <c r="D190" s="70"/>
      <c r="E190" s="68"/>
      <c r="F190" s="68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326"/>
    </row>
    <row r="191" spans="1:19" s="167" customFormat="1" ht="21">
      <c r="A191" s="178"/>
      <c r="B191" s="69"/>
      <c r="C191" s="198"/>
      <c r="D191" s="70"/>
      <c r="E191" s="73"/>
      <c r="F191" s="73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326"/>
    </row>
    <row r="192" spans="1:19" s="167" customFormat="1" ht="21">
      <c r="A192" s="178"/>
      <c r="B192" s="69"/>
      <c r="C192" s="198"/>
      <c r="D192" s="70"/>
      <c r="E192" s="68"/>
      <c r="F192" s="68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326"/>
    </row>
    <row r="193" spans="1:19" s="167" customFormat="1" ht="21">
      <c r="A193" s="178"/>
      <c r="B193" s="69"/>
      <c r="C193" s="193"/>
      <c r="D193" s="70"/>
      <c r="E193" s="68"/>
      <c r="F193" s="68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326"/>
    </row>
    <row r="194" spans="1:19" s="167" customFormat="1" ht="21">
      <c r="A194" s="178"/>
      <c r="B194" s="69"/>
      <c r="C194" s="198"/>
      <c r="D194" s="70"/>
      <c r="E194" s="73"/>
      <c r="F194" s="73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326"/>
    </row>
    <row r="195" spans="1:19" s="167" customFormat="1" ht="21">
      <c r="A195" s="178"/>
      <c r="B195" s="69"/>
      <c r="C195" s="198"/>
      <c r="D195" s="70"/>
      <c r="E195" s="73"/>
      <c r="F195" s="73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326"/>
    </row>
    <row r="196" spans="1:19" s="167" customFormat="1" ht="21">
      <c r="A196" s="178"/>
      <c r="B196" s="69"/>
      <c r="C196" s="198"/>
      <c r="D196" s="70"/>
      <c r="E196" s="73"/>
      <c r="F196" s="73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326"/>
    </row>
    <row r="197" spans="1:19" s="167" customFormat="1" ht="21">
      <c r="A197" s="178"/>
      <c r="B197" s="69"/>
      <c r="C197" s="198"/>
      <c r="D197" s="70"/>
      <c r="E197" s="73"/>
      <c r="F197" s="73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326"/>
    </row>
    <row r="198" spans="1:18" ht="21">
      <c r="A198" s="403" t="s">
        <v>297</v>
      </c>
      <c r="B198" s="403"/>
      <c r="C198" s="403"/>
      <c r="D198" s="403"/>
      <c r="E198" s="403"/>
      <c r="F198" s="403"/>
      <c r="G198" s="403"/>
      <c r="H198" s="403"/>
      <c r="I198" s="403"/>
      <c r="J198" s="403"/>
      <c r="K198" s="403"/>
      <c r="L198" s="403"/>
      <c r="M198" s="403"/>
      <c r="N198" s="403"/>
      <c r="O198" s="403"/>
      <c r="P198" s="403"/>
      <c r="Q198" s="403"/>
      <c r="R198" s="403"/>
    </row>
    <row r="199" spans="1:18" ht="21">
      <c r="A199" s="403" t="s">
        <v>298</v>
      </c>
      <c r="B199" s="403"/>
      <c r="C199" s="403"/>
      <c r="D199" s="40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3"/>
      <c r="P199" s="403"/>
      <c r="Q199" s="403"/>
      <c r="R199" s="403"/>
    </row>
    <row r="200" spans="1:18" ht="21">
      <c r="A200" s="403" t="s">
        <v>177</v>
      </c>
      <c r="B200" s="403"/>
      <c r="C200" s="403"/>
      <c r="D200" s="403"/>
      <c r="E200" s="403"/>
      <c r="F200" s="403"/>
      <c r="G200" s="403"/>
      <c r="H200" s="403"/>
      <c r="I200" s="403"/>
      <c r="J200" s="403"/>
      <c r="K200" s="403"/>
      <c r="L200" s="403"/>
      <c r="M200" s="403"/>
      <c r="N200" s="403"/>
      <c r="O200" s="403"/>
      <c r="P200" s="403"/>
      <c r="Q200" s="403"/>
      <c r="R200" s="403"/>
    </row>
    <row r="201" spans="1:18" ht="21">
      <c r="A201" s="175" t="s">
        <v>400</v>
      </c>
      <c r="B201" s="36"/>
      <c r="C201" s="190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21">
      <c r="A202" s="176" t="s">
        <v>416</v>
      </c>
      <c r="B202" s="37"/>
      <c r="C202" s="190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</row>
    <row r="203" spans="1:18" ht="21">
      <c r="A203" s="176" t="s">
        <v>417</v>
      </c>
      <c r="B203" s="37"/>
      <c r="C203" s="191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ht="21">
      <c r="A204" s="176"/>
      <c r="B204" s="37"/>
      <c r="C204" s="191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9" ht="20.25">
      <c r="A205" s="404" t="s">
        <v>10</v>
      </c>
      <c r="B205" s="39" t="s">
        <v>335</v>
      </c>
      <c r="C205" s="406" t="s">
        <v>336</v>
      </c>
      <c r="D205" s="39" t="s">
        <v>6</v>
      </c>
      <c r="E205" s="39" t="s">
        <v>13</v>
      </c>
      <c r="F205" s="408" t="s">
        <v>338</v>
      </c>
      <c r="G205" s="410" t="s">
        <v>181</v>
      </c>
      <c r="H205" s="411"/>
      <c r="I205" s="412"/>
      <c r="J205" s="413" t="s">
        <v>341</v>
      </c>
      <c r="K205" s="413"/>
      <c r="L205" s="413"/>
      <c r="M205" s="413"/>
      <c r="N205" s="413"/>
      <c r="O205" s="413"/>
      <c r="P205" s="413"/>
      <c r="Q205" s="413"/>
      <c r="R205" s="413"/>
      <c r="S205" s="402" t="s">
        <v>339</v>
      </c>
    </row>
    <row r="206" spans="1:19" ht="20.25">
      <c r="A206" s="405"/>
      <c r="B206" s="40"/>
      <c r="C206" s="407"/>
      <c r="D206" s="40" t="s">
        <v>337</v>
      </c>
      <c r="E206" s="40" t="s">
        <v>14</v>
      </c>
      <c r="F206" s="409"/>
      <c r="G206" s="41" t="s">
        <v>16</v>
      </c>
      <c r="H206" s="41" t="s">
        <v>17</v>
      </c>
      <c r="I206" s="41" t="s">
        <v>18</v>
      </c>
      <c r="J206" s="41" t="s">
        <v>19</v>
      </c>
      <c r="K206" s="41" t="s">
        <v>20</v>
      </c>
      <c r="L206" s="41" t="s">
        <v>21</v>
      </c>
      <c r="M206" s="41" t="s">
        <v>22</v>
      </c>
      <c r="N206" s="41" t="s">
        <v>23</v>
      </c>
      <c r="O206" s="41" t="s">
        <v>24</v>
      </c>
      <c r="P206" s="41" t="s">
        <v>25</v>
      </c>
      <c r="Q206" s="41" t="s">
        <v>26</v>
      </c>
      <c r="R206" s="41" t="s">
        <v>27</v>
      </c>
      <c r="S206" s="402"/>
    </row>
    <row r="207" spans="1:19" ht="84.75" customHeight="1">
      <c r="A207" s="149">
        <v>4</v>
      </c>
      <c r="B207" s="145" t="s">
        <v>421</v>
      </c>
      <c r="C207" s="222" t="s">
        <v>107</v>
      </c>
      <c r="D207" s="239">
        <v>50000</v>
      </c>
      <c r="E207" s="148"/>
      <c r="F207" s="218" t="s">
        <v>174</v>
      </c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324"/>
    </row>
    <row r="208" spans="1:18" ht="63">
      <c r="A208" s="206">
        <v>5</v>
      </c>
      <c r="B208" s="264" t="s">
        <v>422</v>
      </c>
      <c r="C208" s="207"/>
      <c r="D208" s="260">
        <v>40000</v>
      </c>
      <c r="E208" s="55"/>
      <c r="F208" s="218" t="s">
        <v>174</v>
      </c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9" s="172" customFormat="1" ht="21">
      <c r="A209" s="180"/>
      <c r="B209" s="299" t="s">
        <v>29</v>
      </c>
      <c r="C209" s="294" t="s">
        <v>334</v>
      </c>
      <c r="D209" s="238">
        <f>D208+D207+D185+D184+D183</f>
        <v>200000</v>
      </c>
      <c r="E209" s="291"/>
      <c r="F209" s="291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329"/>
    </row>
    <row r="210" spans="1:19" ht="21">
      <c r="A210" s="177"/>
      <c r="B210" s="246"/>
      <c r="C210" s="197"/>
      <c r="D210" s="79"/>
      <c r="E210" s="77"/>
      <c r="F210" s="77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325"/>
    </row>
    <row r="211" spans="1:19" ht="21">
      <c r="A211" s="178"/>
      <c r="B211" s="69"/>
      <c r="C211" s="196"/>
      <c r="D211" s="70"/>
      <c r="E211" s="73"/>
      <c r="F211" s="73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326"/>
    </row>
    <row r="212" spans="1:19" ht="21">
      <c r="A212" s="178"/>
      <c r="B212" s="69"/>
      <c r="C212" s="196"/>
      <c r="D212" s="70"/>
      <c r="E212" s="73"/>
      <c r="F212" s="73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326"/>
    </row>
    <row r="213" spans="1:19" ht="21">
      <c r="A213" s="178"/>
      <c r="B213" s="69"/>
      <c r="C213" s="196"/>
      <c r="D213" s="70"/>
      <c r="E213" s="73"/>
      <c r="F213" s="73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326"/>
    </row>
    <row r="214" spans="1:19" ht="21">
      <c r="A214" s="178"/>
      <c r="B214" s="69"/>
      <c r="C214" s="247"/>
      <c r="D214" s="70"/>
      <c r="E214" s="68"/>
      <c r="F214" s="68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326"/>
    </row>
    <row r="215" spans="1:19" ht="21">
      <c r="A215" s="178"/>
      <c r="B215" s="69"/>
      <c r="C215" s="247"/>
      <c r="D215" s="70"/>
      <c r="E215" s="73"/>
      <c r="F215" s="73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326"/>
    </row>
    <row r="216" spans="1:19" ht="21">
      <c r="A216" s="178"/>
      <c r="B216" s="69"/>
      <c r="C216" s="247"/>
      <c r="D216" s="70"/>
      <c r="E216" s="73"/>
      <c r="F216" s="73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326"/>
    </row>
    <row r="217" spans="1:19" ht="21">
      <c r="A217" s="178"/>
      <c r="B217" s="69"/>
      <c r="C217" s="198"/>
      <c r="D217" s="70"/>
      <c r="E217" s="73"/>
      <c r="F217" s="73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326"/>
    </row>
    <row r="218" spans="1:19" ht="21">
      <c r="A218" s="178"/>
      <c r="B218" s="69"/>
      <c r="C218" s="198"/>
      <c r="D218" s="70"/>
      <c r="E218" s="73"/>
      <c r="F218" s="73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326"/>
    </row>
    <row r="219" spans="1:19" ht="21">
      <c r="A219" s="178"/>
      <c r="B219" s="69"/>
      <c r="C219" s="196"/>
      <c r="D219" s="70"/>
      <c r="E219" s="73"/>
      <c r="F219" s="73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326"/>
    </row>
    <row r="220" spans="1:18" ht="21">
      <c r="A220" s="403" t="s">
        <v>297</v>
      </c>
      <c r="B220" s="403"/>
      <c r="C220" s="403"/>
      <c r="D220" s="403"/>
      <c r="E220" s="403"/>
      <c r="F220" s="403"/>
      <c r="G220" s="403"/>
      <c r="H220" s="403"/>
      <c r="I220" s="403"/>
      <c r="J220" s="403"/>
      <c r="K220" s="403"/>
      <c r="L220" s="403"/>
      <c r="M220" s="403"/>
      <c r="N220" s="403"/>
      <c r="O220" s="403"/>
      <c r="P220" s="403"/>
      <c r="Q220" s="403"/>
      <c r="R220" s="403"/>
    </row>
    <row r="221" spans="1:18" ht="21">
      <c r="A221" s="403" t="s">
        <v>298</v>
      </c>
      <c r="B221" s="403"/>
      <c r="C221" s="403"/>
      <c r="D221" s="403"/>
      <c r="E221" s="403"/>
      <c r="F221" s="403"/>
      <c r="G221" s="403"/>
      <c r="H221" s="403"/>
      <c r="I221" s="403"/>
      <c r="J221" s="403"/>
      <c r="K221" s="403"/>
      <c r="L221" s="403"/>
      <c r="M221" s="403"/>
      <c r="N221" s="403"/>
      <c r="O221" s="403"/>
      <c r="P221" s="403"/>
      <c r="Q221" s="403"/>
      <c r="R221" s="403"/>
    </row>
    <row r="222" spans="1:18" ht="21">
      <c r="A222" s="403" t="s">
        <v>177</v>
      </c>
      <c r="B222" s="403"/>
      <c r="C222" s="403"/>
      <c r="D222" s="403"/>
      <c r="E222" s="403"/>
      <c r="F222" s="403"/>
      <c r="G222" s="403"/>
      <c r="H222" s="403"/>
      <c r="I222" s="403"/>
      <c r="J222" s="403"/>
      <c r="K222" s="403"/>
      <c r="L222" s="403"/>
      <c r="M222" s="403"/>
      <c r="N222" s="403"/>
      <c r="O222" s="403"/>
      <c r="P222" s="403"/>
      <c r="Q222" s="403"/>
      <c r="R222" s="403"/>
    </row>
    <row r="223" spans="1:18" ht="21">
      <c r="A223" s="175" t="s">
        <v>400</v>
      </c>
      <c r="B223" s="36"/>
      <c r="C223" s="190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21">
      <c r="A224" s="176" t="s">
        <v>416</v>
      </c>
      <c r="B224" s="37"/>
      <c r="C224" s="190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</row>
    <row r="225" spans="1:18" ht="21">
      <c r="A225" s="176" t="s">
        <v>423</v>
      </c>
      <c r="B225" s="37"/>
      <c r="C225" s="191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1:18" ht="21">
      <c r="A226" s="176"/>
      <c r="B226" s="37"/>
      <c r="C226" s="191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1:19" ht="20.25">
      <c r="A227" s="404" t="s">
        <v>10</v>
      </c>
      <c r="B227" s="39" t="s">
        <v>335</v>
      </c>
      <c r="C227" s="406" t="s">
        <v>336</v>
      </c>
      <c r="D227" s="39" t="s">
        <v>6</v>
      </c>
      <c r="E227" s="39" t="s">
        <v>13</v>
      </c>
      <c r="F227" s="408" t="s">
        <v>338</v>
      </c>
      <c r="G227" s="410" t="s">
        <v>181</v>
      </c>
      <c r="H227" s="411"/>
      <c r="I227" s="412"/>
      <c r="J227" s="413" t="s">
        <v>341</v>
      </c>
      <c r="K227" s="413"/>
      <c r="L227" s="413"/>
      <c r="M227" s="413"/>
      <c r="N227" s="413"/>
      <c r="O227" s="413"/>
      <c r="P227" s="413"/>
      <c r="Q227" s="413"/>
      <c r="R227" s="413"/>
      <c r="S227" s="402" t="s">
        <v>339</v>
      </c>
    </row>
    <row r="228" spans="1:19" ht="20.25">
      <c r="A228" s="405"/>
      <c r="B228" s="40"/>
      <c r="C228" s="407"/>
      <c r="D228" s="40" t="s">
        <v>337</v>
      </c>
      <c r="E228" s="40" t="s">
        <v>14</v>
      </c>
      <c r="F228" s="409"/>
      <c r="G228" s="41" t="s">
        <v>16</v>
      </c>
      <c r="H228" s="41" t="s">
        <v>17</v>
      </c>
      <c r="I228" s="41" t="s">
        <v>18</v>
      </c>
      <c r="J228" s="41" t="s">
        <v>19</v>
      </c>
      <c r="K228" s="41" t="s">
        <v>20</v>
      </c>
      <c r="L228" s="41" t="s">
        <v>21</v>
      </c>
      <c r="M228" s="41" t="s">
        <v>22</v>
      </c>
      <c r="N228" s="41" t="s">
        <v>23</v>
      </c>
      <c r="O228" s="41" t="s">
        <v>24</v>
      </c>
      <c r="P228" s="41" t="s">
        <v>25</v>
      </c>
      <c r="Q228" s="41" t="s">
        <v>26</v>
      </c>
      <c r="R228" s="41" t="s">
        <v>27</v>
      </c>
      <c r="S228" s="402"/>
    </row>
    <row r="229" spans="1:19" ht="84.75" customHeight="1">
      <c r="A229" s="149">
        <v>1</v>
      </c>
      <c r="B229" s="254" t="s">
        <v>182</v>
      </c>
      <c r="C229" s="249" t="s">
        <v>107</v>
      </c>
      <c r="D229" s="250">
        <v>30000</v>
      </c>
      <c r="E229" s="251"/>
      <c r="F229" s="218" t="s">
        <v>174</v>
      </c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331"/>
    </row>
    <row r="230" spans="1:19" ht="63">
      <c r="A230" s="179">
        <v>2</v>
      </c>
      <c r="B230" s="267" t="s">
        <v>424</v>
      </c>
      <c r="C230" s="232"/>
      <c r="D230" s="261">
        <v>40000</v>
      </c>
      <c r="E230" s="66"/>
      <c r="F230" s="218" t="s">
        <v>174</v>
      </c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324"/>
    </row>
    <row r="231" spans="1:19" ht="63">
      <c r="A231" s="179">
        <v>3</v>
      </c>
      <c r="B231" s="267" t="s">
        <v>425</v>
      </c>
      <c r="C231" s="179"/>
      <c r="D231" s="261">
        <v>30000</v>
      </c>
      <c r="E231" s="76"/>
      <c r="F231" s="218" t="s">
        <v>174</v>
      </c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324"/>
    </row>
    <row r="232" spans="1:19" s="266" customFormat="1" ht="72" customHeight="1">
      <c r="A232" s="218">
        <v>4</v>
      </c>
      <c r="B232" s="267" t="s">
        <v>36</v>
      </c>
      <c r="C232" s="218"/>
      <c r="D232" s="268">
        <v>30000</v>
      </c>
      <c r="E232" s="265"/>
      <c r="F232" s="218" t="s">
        <v>174</v>
      </c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322"/>
    </row>
    <row r="233" spans="1:19" ht="21">
      <c r="A233" s="180"/>
      <c r="B233" s="293" t="s">
        <v>29</v>
      </c>
      <c r="C233" s="294" t="s">
        <v>482</v>
      </c>
      <c r="D233" s="295">
        <f>SUM(D229:D232)</f>
        <v>130000</v>
      </c>
      <c r="E233" s="291"/>
      <c r="F233" s="291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329"/>
    </row>
    <row r="234" spans="1:19" ht="21">
      <c r="A234" s="178"/>
      <c r="B234" s="69"/>
      <c r="C234" s="196"/>
      <c r="D234" s="70"/>
      <c r="E234" s="68"/>
      <c r="F234" s="68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326"/>
    </row>
    <row r="235" spans="1:19" ht="21">
      <c r="A235" s="178"/>
      <c r="B235" s="69"/>
      <c r="C235" s="199"/>
      <c r="D235" s="70"/>
      <c r="E235" s="68"/>
      <c r="F235" s="68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326"/>
    </row>
    <row r="236" spans="1:19" ht="21">
      <c r="A236" s="178"/>
      <c r="B236" s="69"/>
      <c r="C236" s="196"/>
      <c r="D236" s="70"/>
      <c r="E236" s="73"/>
      <c r="F236" s="73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326"/>
    </row>
    <row r="237" spans="1:19" ht="21">
      <c r="A237" s="178"/>
      <c r="B237" s="69"/>
      <c r="C237" s="196"/>
      <c r="D237" s="70"/>
      <c r="E237" s="68"/>
      <c r="F237" s="68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326"/>
    </row>
    <row r="238" spans="1:19" ht="21">
      <c r="A238" s="178"/>
      <c r="B238" s="69"/>
      <c r="C238" s="196"/>
      <c r="D238" s="70"/>
      <c r="E238" s="73"/>
      <c r="F238" s="73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326"/>
    </row>
    <row r="239" spans="1:19" ht="21">
      <c r="A239" s="178"/>
      <c r="B239" s="69"/>
      <c r="C239" s="196"/>
      <c r="D239" s="70"/>
      <c r="E239" s="68"/>
      <c r="F239" s="68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326"/>
    </row>
    <row r="240" spans="1:19" ht="21">
      <c r="A240" s="178"/>
      <c r="B240" s="69"/>
      <c r="C240" s="196"/>
      <c r="D240" s="70"/>
      <c r="E240" s="73"/>
      <c r="F240" s="73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326"/>
    </row>
    <row r="241" spans="1:19" ht="21">
      <c r="A241" s="178"/>
      <c r="B241" s="69"/>
      <c r="C241" s="196"/>
      <c r="D241" s="70"/>
      <c r="E241" s="73"/>
      <c r="F241" s="73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326"/>
    </row>
    <row r="242" spans="1:18" ht="21">
      <c r="A242" s="1"/>
      <c r="B242" s="60"/>
      <c r="C242" s="194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1:18" ht="21">
      <c r="A243" s="403" t="s">
        <v>297</v>
      </c>
      <c r="B243" s="403"/>
      <c r="C243" s="403"/>
      <c r="D243" s="403"/>
      <c r="E243" s="403"/>
      <c r="F243" s="403"/>
      <c r="G243" s="403"/>
      <c r="H243" s="403"/>
      <c r="I243" s="403"/>
      <c r="J243" s="403"/>
      <c r="K243" s="403"/>
      <c r="L243" s="403"/>
      <c r="M243" s="403"/>
      <c r="N243" s="403"/>
      <c r="O243" s="403"/>
      <c r="P243" s="403"/>
      <c r="Q243" s="403"/>
      <c r="R243" s="403"/>
    </row>
    <row r="244" spans="1:18" ht="21">
      <c r="A244" s="403" t="s">
        <v>298</v>
      </c>
      <c r="B244" s="403"/>
      <c r="C244" s="403"/>
      <c r="D244" s="403"/>
      <c r="E244" s="403"/>
      <c r="F244" s="403"/>
      <c r="G244" s="403"/>
      <c r="H244" s="403"/>
      <c r="I244" s="403"/>
      <c r="J244" s="403"/>
      <c r="K244" s="403"/>
      <c r="L244" s="403"/>
      <c r="M244" s="403"/>
      <c r="N244" s="403"/>
      <c r="O244" s="403"/>
      <c r="P244" s="403"/>
      <c r="Q244" s="403"/>
      <c r="R244" s="403"/>
    </row>
    <row r="245" spans="1:18" ht="21">
      <c r="A245" s="403" t="s">
        <v>177</v>
      </c>
      <c r="B245" s="403"/>
      <c r="C245" s="403"/>
      <c r="D245" s="403"/>
      <c r="E245" s="403"/>
      <c r="F245" s="403"/>
      <c r="G245" s="403"/>
      <c r="H245" s="403"/>
      <c r="I245" s="403"/>
      <c r="J245" s="403"/>
      <c r="K245" s="403"/>
      <c r="L245" s="403"/>
      <c r="M245" s="403"/>
      <c r="N245" s="403"/>
      <c r="O245" s="403"/>
      <c r="P245" s="403"/>
      <c r="Q245" s="403"/>
      <c r="R245" s="403"/>
    </row>
    <row r="246" spans="1:18" ht="21">
      <c r="A246" s="175" t="s">
        <v>400</v>
      </c>
      <c r="B246" s="36"/>
      <c r="C246" s="190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21">
      <c r="A247" s="176" t="s">
        <v>416</v>
      </c>
      <c r="B247" s="37"/>
      <c r="C247" s="190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</row>
    <row r="248" spans="1:18" ht="21">
      <c r="A248" s="176" t="s">
        <v>426</v>
      </c>
      <c r="B248" s="37"/>
      <c r="C248" s="191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1:18" ht="21">
      <c r="A249" s="176"/>
      <c r="B249" s="37"/>
      <c r="C249" s="191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1:19" ht="20.25">
      <c r="A250" s="404" t="s">
        <v>10</v>
      </c>
      <c r="B250" s="39" t="s">
        <v>335</v>
      </c>
      <c r="C250" s="406" t="s">
        <v>336</v>
      </c>
      <c r="D250" s="39" t="s">
        <v>6</v>
      </c>
      <c r="E250" s="39" t="s">
        <v>13</v>
      </c>
      <c r="F250" s="408" t="s">
        <v>338</v>
      </c>
      <c r="G250" s="410" t="s">
        <v>181</v>
      </c>
      <c r="H250" s="411"/>
      <c r="I250" s="412"/>
      <c r="J250" s="413" t="s">
        <v>341</v>
      </c>
      <c r="K250" s="413"/>
      <c r="L250" s="413"/>
      <c r="M250" s="413"/>
      <c r="N250" s="413"/>
      <c r="O250" s="413"/>
      <c r="P250" s="413"/>
      <c r="Q250" s="413"/>
      <c r="R250" s="413"/>
      <c r="S250" s="402" t="s">
        <v>339</v>
      </c>
    </row>
    <row r="251" spans="1:19" ht="20.25">
      <c r="A251" s="405"/>
      <c r="B251" s="40"/>
      <c r="C251" s="407"/>
      <c r="D251" s="40" t="s">
        <v>337</v>
      </c>
      <c r="E251" s="40" t="s">
        <v>14</v>
      </c>
      <c r="F251" s="409"/>
      <c r="G251" s="41" t="s">
        <v>16</v>
      </c>
      <c r="H251" s="41" t="s">
        <v>17</v>
      </c>
      <c r="I251" s="41" t="s">
        <v>18</v>
      </c>
      <c r="J251" s="41" t="s">
        <v>19</v>
      </c>
      <c r="K251" s="41" t="s">
        <v>20</v>
      </c>
      <c r="L251" s="41" t="s">
        <v>21</v>
      </c>
      <c r="M251" s="41" t="s">
        <v>22</v>
      </c>
      <c r="N251" s="41" t="s">
        <v>23</v>
      </c>
      <c r="O251" s="41" t="s">
        <v>24</v>
      </c>
      <c r="P251" s="41" t="s">
        <v>25</v>
      </c>
      <c r="Q251" s="41" t="s">
        <v>26</v>
      </c>
      <c r="R251" s="41" t="s">
        <v>27</v>
      </c>
      <c r="S251" s="402"/>
    </row>
    <row r="252" spans="1:19" ht="132" customHeight="1">
      <c r="A252" s="149">
        <v>1</v>
      </c>
      <c r="B252" s="254" t="s">
        <v>427</v>
      </c>
      <c r="C252" s="249" t="s">
        <v>501</v>
      </c>
      <c r="D252" s="300">
        <v>12200000</v>
      </c>
      <c r="E252" s="251" t="s">
        <v>484</v>
      </c>
      <c r="F252" s="218" t="s">
        <v>174</v>
      </c>
      <c r="G252" s="253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332" t="s">
        <v>483</v>
      </c>
    </row>
    <row r="253" spans="1:19" ht="63">
      <c r="A253" s="179">
        <v>2</v>
      </c>
      <c r="B253" s="267" t="s">
        <v>428</v>
      </c>
      <c r="C253" s="315" t="s">
        <v>502</v>
      </c>
      <c r="D253" s="301">
        <v>3000000</v>
      </c>
      <c r="E253" s="251" t="s">
        <v>484</v>
      </c>
      <c r="F253" s="218" t="s">
        <v>174</v>
      </c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332" t="s">
        <v>483</v>
      </c>
    </row>
    <row r="254" spans="1:19" ht="94.5">
      <c r="A254" s="205">
        <v>3</v>
      </c>
      <c r="B254" s="269" t="s">
        <v>429</v>
      </c>
      <c r="C254" s="316" t="s">
        <v>503</v>
      </c>
      <c r="D254" s="302">
        <v>130000</v>
      </c>
      <c r="E254" s="251" t="s">
        <v>484</v>
      </c>
      <c r="F254" s="218" t="s">
        <v>174</v>
      </c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332" t="s">
        <v>483</v>
      </c>
    </row>
    <row r="255" spans="1:19" ht="21">
      <c r="A255" s="180"/>
      <c r="B255" s="293" t="s">
        <v>29</v>
      </c>
      <c r="C255" s="294" t="s">
        <v>287</v>
      </c>
      <c r="D255" s="303">
        <f>SUM(D252:D254)</f>
        <v>15330000</v>
      </c>
      <c r="E255" s="297"/>
      <c r="F255" s="297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329"/>
    </row>
    <row r="256" spans="1:18" ht="21">
      <c r="A256" s="403" t="s">
        <v>297</v>
      </c>
      <c r="B256" s="403"/>
      <c r="C256" s="403"/>
      <c r="D256" s="403"/>
      <c r="E256" s="403"/>
      <c r="F256" s="403"/>
      <c r="G256" s="403"/>
      <c r="H256" s="403"/>
      <c r="I256" s="403"/>
      <c r="J256" s="403"/>
      <c r="K256" s="403"/>
      <c r="L256" s="403"/>
      <c r="M256" s="403"/>
      <c r="N256" s="403"/>
      <c r="O256" s="403"/>
      <c r="P256" s="403"/>
      <c r="Q256" s="403"/>
      <c r="R256" s="403"/>
    </row>
    <row r="257" spans="1:18" ht="21">
      <c r="A257" s="403" t="s">
        <v>298</v>
      </c>
      <c r="B257" s="403"/>
      <c r="C257" s="403"/>
      <c r="D257" s="403"/>
      <c r="E257" s="403"/>
      <c r="F257" s="403"/>
      <c r="G257" s="403"/>
      <c r="H257" s="403"/>
      <c r="I257" s="403"/>
      <c r="J257" s="403"/>
      <c r="K257" s="403"/>
      <c r="L257" s="403"/>
      <c r="M257" s="403"/>
      <c r="N257" s="403"/>
      <c r="O257" s="403"/>
      <c r="P257" s="403"/>
      <c r="Q257" s="403"/>
      <c r="R257" s="403"/>
    </row>
    <row r="258" spans="1:18" ht="21">
      <c r="A258" s="403" t="s">
        <v>177</v>
      </c>
      <c r="B258" s="403"/>
      <c r="C258" s="403"/>
      <c r="D258" s="403"/>
      <c r="E258" s="403"/>
      <c r="F258" s="403"/>
      <c r="G258" s="403"/>
      <c r="H258" s="403"/>
      <c r="I258" s="403"/>
      <c r="J258" s="403"/>
      <c r="K258" s="403"/>
      <c r="L258" s="403"/>
      <c r="M258" s="403"/>
      <c r="N258" s="403"/>
      <c r="O258" s="403"/>
      <c r="P258" s="403"/>
      <c r="Q258" s="403"/>
      <c r="R258" s="403"/>
    </row>
    <row r="259" spans="1:18" ht="21">
      <c r="A259" s="175" t="s">
        <v>400</v>
      </c>
      <c r="B259" s="36"/>
      <c r="C259" s="190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21">
      <c r="A260" s="176" t="s">
        <v>430</v>
      </c>
      <c r="B260" s="37"/>
      <c r="C260" s="190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</row>
    <row r="261" spans="1:18" ht="21">
      <c r="A261" s="176" t="s">
        <v>431</v>
      </c>
      <c r="B261" s="37"/>
      <c r="C261" s="191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ht="21">
      <c r="A262" s="176"/>
      <c r="B262" s="37"/>
      <c r="C262" s="191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9" ht="20.25">
      <c r="A263" s="404" t="s">
        <v>10</v>
      </c>
      <c r="B263" s="39" t="s">
        <v>335</v>
      </c>
      <c r="C263" s="406" t="s">
        <v>336</v>
      </c>
      <c r="D263" s="39" t="s">
        <v>6</v>
      </c>
      <c r="E263" s="39" t="s">
        <v>13</v>
      </c>
      <c r="F263" s="408" t="s">
        <v>338</v>
      </c>
      <c r="G263" s="410" t="s">
        <v>181</v>
      </c>
      <c r="H263" s="411"/>
      <c r="I263" s="412"/>
      <c r="J263" s="413" t="s">
        <v>341</v>
      </c>
      <c r="K263" s="413"/>
      <c r="L263" s="413"/>
      <c r="M263" s="413"/>
      <c r="N263" s="413"/>
      <c r="O263" s="413"/>
      <c r="P263" s="413"/>
      <c r="Q263" s="413"/>
      <c r="R263" s="413"/>
      <c r="S263" s="402" t="s">
        <v>339</v>
      </c>
    </row>
    <row r="264" spans="1:19" ht="20.25">
      <c r="A264" s="405"/>
      <c r="B264" s="40"/>
      <c r="C264" s="407"/>
      <c r="D264" s="40" t="s">
        <v>337</v>
      </c>
      <c r="E264" s="40" t="s">
        <v>14</v>
      </c>
      <c r="F264" s="409"/>
      <c r="G264" s="41" t="s">
        <v>16</v>
      </c>
      <c r="H264" s="41" t="s">
        <v>17</v>
      </c>
      <c r="I264" s="41" t="s">
        <v>18</v>
      </c>
      <c r="J264" s="41" t="s">
        <v>19</v>
      </c>
      <c r="K264" s="41" t="s">
        <v>20</v>
      </c>
      <c r="L264" s="41" t="s">
        <v>21</v>
      </c>
      <c r="M264" s="41" t="s">
        <v>22</v>
      </c>
      <c r="N264" s="41" t="s">
        <v>23</v>
      </c>
      <c r="O264" s="41" t="s">
        <v>24</v>
      </c>
      <c r="P264" s="41" t="s">
        <v>25</v>
      </c>
      <c r="Q264" s="41" t="s">
        <v>26</v>
      </c>
      <c r="R264" s="41" t="s">
        <v>27</v>
      </c>
      <c r="S264" s="402"/>
    </row>
    <row r="265" spans="1:19" ht="84.75" customHeight="1">
      <c r="A265" s="149">
        <v>1</v>
      </c>
      <c r="B265" s="256" t="s">
        <v>432</v>
      </c>
      <c r="C265" s="249" t="s">
        <v>107</v>
      </c>
      <c r="D265" s="250">
        <v>1776000</v>
      </c>
      <c r="E265" s="251"/>
      <c r="F265" s="252" t="s">
        <v>446</v>
      </c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332" t="s">
        <v>483</v>
      </c>
    </row>
    <row r="266" spans="1:19" ht="81">
      <c r="A266" s="179">
        <v>2</v>
      </c>
      <c r="B266" s="255" t="s">
        <v>433</v>
      </c>
      <c r="C266" s="232"/>
      <c r="D266" s="261">
        <v>20000</v>
      </c>
      <c r="E266" s="66"/>
      <c r="F266" s="252" t="s">
        <v>446</v>
      </c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324"/>
    </row>
    <row r="267" spans="1:18" ht="42">
      <c r="A267" s="205">
        <v>3</v>
      </c>
      <c r="B267" s="269" t="s">
        <v>434</v>
      </c>
      <c r="C267" s="206"/>
      <c r="D267" s="262">
        <v>50000</v>
      </c>
      <c r="E267" s="65"/>
      <c r="F267" s="252" t="s">
        <v>446</v>
      </c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1:19" s="172" customFormat="1" ht="42">
      <c r="A268" s="179">
        <v>4</v>
      </c>
      <c r="B268" s="255" t="s">
        <v>435</v>
      </c>
      <c r="C268" s="179"/>
      <c r="D268" s="261">
        <v>20000</v>
      </c>
      <c r="E268" s="66"/>
      <c r="F268" s="218" t="s">
        <v>446</v>
      </c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324"/>
    </row>
    <row r="269" spans="1:18" ht="21">
      <c r="A269" s="1"/>
      <c r="B269" s="60"/>
      <c r="C269" s="194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spans="1:18" ht="21">
      <c r="A270" s="403" t="s">
        <v>297</v>
      </c>
      <c r="B270" s="403"/>
      <c r="C270" s="403"/>
      <c r="D270" s="403"/>
      <c r="E270" s="403"/>
      <c r="F270" s="403"/>
      <c r="G270" s="403"/>
      <c r="H270" s="403"/>
      <c r="I270" s="403"/>
      <c r="J270" s="403"/>
      <c r="K270" s="403"/>
      <c r="L270" s="403"/>
      <c r="M270" s="403"/>
      <c r="N270" s="403"/>
      <c r="O270" s="403"/>
      <c r="P270" s="403"/>
      <c r="Q270" s="403"/>
      <c r="R270" s="403"/>
    </row>
    <row r="271" spans="1:18" ht="21">
      <c r="A271" s="403" t="s">
        <v>298</v>
      </c>
      <c r="B271" s="403"/>
      <c r="C271" s="403"/>
      <c r="D271" s="403"/>
      <c r="E271" s="403"/>
      <c r="F271" s="403"/>
      <c r="G271" s="403"/>
      <c r="H271" s="403"/>
      <c r="I271" s="403"/>
      <c r="J271" s="403"/>
      <c r="K271" s="403"/>
      <c r="L271" s="403"/>
      <c r="M271" s="403"/>
      <c r="N271" s="403"/>
      <c r="O271" s="403"/>
      <c r="P271" s="403"/>
      <c r="Q271" s="403"/>
      <c r="R271" s="403"/>
    </row>
    <row r="272" spans="1:18" ht="21">
      <c r="A272" s="403" t="s">
        <v>177</v>
      </c>
      <c r="B272" s="403"/>
      <c r="C272" s="403"/>
      <c r="D272" s="403"/>
      <c r="E272" s="403"/>
      <c r="F272" s="403"/>
      <c r="G272" s="403"/>
      <c r="H272" s="403"/>
      <c r="I272" s="403"/>
      <c r="J272" s="403"/>
      <c r="K272" s="403"/>
      <c r="L272" s="403"/>
      <c r="M272" s="403"/>
      <c r="N272" s="403"/>
      <c r="O272" s="403"/>
      <c r="P272" s="403"/>
      <c r="Q272" s="403"/>
      <c r="R272" s="403"/>
    </row>
    <row r="273" spans="1:18" ht="21">
      <c r="A273" s="175" t="s">
        <v>400</v>
      </c>
      <c r="B273" s="36"/>
      <c r="C273" s="190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 ht="21">
      <c r="A274" s="176" t="s">
        <v>430</v>
      </c>
      <c r="B274" s="37"/>
      <c r="C274" s="190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</row>
    <row r="275" spans="1:18" ht="21">
      <c r="A275" s="176" t="s">
        <v>431</v>
      </c>
      <c r="B275" s="37"/>
      <c r="C275" s="191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1:18" ht="21">
      <c r="A276" s="176"/>
      <c r="B276" s="37"/>
      <c r="C276" s="191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1:19" ht="20.25">
      <c r="A277" s="404" t="s">
        <v>10</v>
      </c>
      <c r="B277" s="39" t="s">
        <v>335</v>
      </c>
      <c r="C277" s="406" t="s">
        <v>336</v>
      </c>
      <c r="D277" s="39" t="s">
        <v>6</v>
      </c>
      <c r="E277" s="39" t="s">
        <v>13</v>
      </c>
      <c r="F277" s="408" t="s">
        <v>338</v>
      </c>
      <c r="G277" s="410" t="s">
        <v>181</v>
      </c>
      <c r="H277" s="411"/>
      <c r="I277" s="412"/>
      <c r="J277" s="413" t="s">
        <v>341</v>
      </c>
      <c r="K277" s="413"/>
      <c r="L277" s="413"/>
      <c r="M277" s="413"/>
      <c r="N277" s="413"/>
      <c r="O277" s="413"/>
      <c r="P277" s="413"/>
      <c r="Q277" s="413"/>
      <c r="R277" s="413"/>
      <c r="S277" s="402" t="s">
        <v>339</v>
      </c>
    </row>
    <row r="278" spans="1:19" ht="20.25">
      <c r="A278" s="405"/>
      <c r="B278" s="40"/>
      <c r="C278" s="407"/>
      <c r="D278" s="40" t="s">
        <v>337</v>
      </c>
      <c r="E278" s="40" t="s">
        <v>14</v>
      </c>
      <c r="F278" s="409"/>
      <c r="G278" s="41" t="s">
        <v>16</v>
      </c>
      <c r="H278" s="41" t="s">
        <v>17</v>
      </c>
      <c r="I278" s="41" t="s">
        <v>18</v>
      </c>
      <c r="J278" s="41" t="s">
        <v>19</v>
      </c>
      <c r="K278" s="41" t="s">
        <v>20</v>
      </c>
      <c r="L278" s="41" t="s">
        <v>21</v>
      </c>
      <c r="M278" s="41" t="s">
        <v>22</v>
      </c>
      <c r="N278" s="41" t="s">
        <v>23</v>
      </c>
      <c r="O278" s="41" t="s">
        <v>24</v>
      </c>
      <c r="P278" s="41" t="s">
        <v>25</v>
      </c>
      <c r="Q278" s="41" t="s">
        <v>26</v>
      </c>
      <c r="R278" s="41" t="s">
        <v>27</v>
      </c>
      <c r="S278" s="402"/>
    </row>
    <row r="279" spans="1:19" ht="84.75" customHeight="1">
      <c r="A279" s="149">
        <v>5</v>
      </c>
      <c r="B279" s="256" t="s">
        <v>436</v>
      </c>
      <c r="C279" s="249" t="s">
        <v>107</v>
      </c>
      <c r="D279" s="250">
        <v>50000</v>
      </c>
      <c r="E279" s="251"/>
      <c r="F279" s="252" t="s">
        <v>446</v>
      </c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331"/>
    </row>
    <row r="280" spans="1:19" ht="42">
      <c r="A280" s="179">
        <v>6</v>
      </c>
      <c r="B280" s="255" t="s">
        <v>437</v>
      </c>
      <c r="C280" s="232"/>
      <c r="D280" s="261">
        <v>682846</v>
      </c>
      <c r="E280" s="66"/>
      <c r="F280" s="252" t="s">
        <v>446</v>
      </c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324"/>
    </row>
    <row r="281" spans="1:19" ht="42">
      <c r="A281" s="179">
        <v>7</v>
      </c>
      <c r="B281" s="255" t="s">
        <v>438</v>
      </c>
      <c r="C281" s="179"/>
      <c r="D281" s="67"/>
      <c r="E281" s="76"/>
      <c r="F281" s="252" t="s">
        <v>446</v>
      </c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324"/>
    </row>
    <row r="282" spans="1:19" ht="60.75">
      <c r="A282" s="179">
        <v>8</v>
      </c>
      <c r="B282" s="255" t="s">
        <v>439</v>
      </c>
      <c r="C282" s="179"/>
      <c r="D282" s="67"/>
      <c r="E282" s="66"/>
      <c r="F282" s="252" t="s">
        <v>446</v>
      </c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324"/>
    </row>
    <row r="283" spans="1:19" ht="21">
      <c r="A283" s="177"/>
      <c r="B283" s="78"/>
      <c r="C283" s="209"/>
      <c r="D283" s="79"/>
      <c r="E283" s="80"/>
      <c r="F283" s="80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325"/>
    </row>
    <row r="284" spans="1:18" ht="21">
      <c r="A284" s="1"/>
      <c r="B284" s="60"/>
      <c r="C284" s="194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</row>
    <row r="285" spans="1:18" ht="21">
      <c r="A285" s="403" t="s">
        <v>297</v>
      </c>
      <c r="B285" s="403"/>
      <c r="C285" s="403"/>
      <c r="D285" s="403"/>
      <c r="E285" s="403"/>
      <c r="F285" s="403"/>
      <c r="G285" s="403"/>
      <c r="H285" s="403"/>
      <c r="I285" s="403"/>
      <c r="J285" s="403"/>
      <c r="K285" s="403"/>
      <c r="L285" s="403"/>
      <c r="M285" s="403"/>
      <c r="N285" s="403"/>
      <c r="O285" s="403"/>
      <c r="P285" s="403"/>
      <c r="Q285" s="403"/>
      <c r="R285" s="403"/>
    </row>
    <row r="286" spans="1:18" ht="21">
      <c r="A286" s="403" t="s">
        <v>298</v>
      </c>
      <c r="B286" s="403"/>
      <c r="C286" s="403"/>
      <c r="D286" s="403"/>
      <c r="E286" s="403"/>
      <c r="F286" s="403"/>
      <c r="G286" s="403"/>
      <c r="H286" s="403"/>
      <c r="I286" s="403"/>
      <c r="J286" s="403"/>
      <c r="K286" s="403"/>
      <c r="L286" s="403"/>
      <c r="M286" s="403"/>
      <c r="N286" s="403"/>
      <c r="O286" s="403"/>
      <c r="P286" s="403"/>
      <c r="Q286" s="403"/>
      <c r="R286" s="403"/>
    </row>
    <row r="287" spans="1:18" ht="21">
      <c r="A287" s="403" t="s">
        <v>177</v>
      </c>
      <c r="B287" s="403"/>
      <c r="C287" s="403"/>
      <c r="D287" s="403"/>
      <c r="E287" s="403"/>
      <c r="F287" s="403"/>
      <c r="G287" s="403"/>
      <c r="H287" s="403"/>
      <c r="I287" s="403"/>
      <c r="J287" s="403"/>
      <c r="K287" s="403"/>
      <c r="L287" s="403"/>
      <c r="M287" s="403"/>
      <c r="N287" s="403"/>
      <c r="O287" s="403"/>
      <c r="P287" s="403"/>
      <c r="Q287" s="403"/>
      <c r="R287" s="403"/>
    </row>
    <row r="288" spans="1:18" ht="21">
      <c r="A288" s="175" t="s">
        <v>400</v>
      </c>
      <c r="B288" s="36"/>
      <c r="C288" s="190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1:18" ht="21">
      <c r="A289" s="176" t="s">
        <v>430</v>
      </c>
      <c r="B289" s="37"/>
      <c r="C289" s="190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</row>
    <row r="290" spans="1:18" ht="21">
      <c r="A290" s="176" t="s">
        <v>431</v>
      </c>
      <c r="B290" s="37"/>
      <c r="C290" s="191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1:18" ht="21">
      <c r="A291" s="176"/>
      <c r="B291" s="37"/>
      <c r="C291" s="191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1:19" ht="20.25">
      <c r="A292" s="404" t="s">
        <v>10</v>
      </c>
      <c r="B292" s="39" t="s">
        <v>335</v>
      </c>
      <c r="C292" s="406" t="s">
        <v>336</v>
      </c>
      <c r="D292" s="39" t="s">
        <v>6</v>
      </c>
      <c r="E292" s="39" t="s">
        <v>13</v>
      </c>
      <c r="F292" s="408" t="s">
        <v>338</v>
      </c>
      <c r="G292" s="410" t="s">
        <v>181</v>
      </c>
      <c r="H292" s="411"/>
      <c r="I292" s="412"/>
      <c r="J292" s="413" t="s">
        <v>341</v>
      </c>
      <c r="K292" s="413"/>
      <c r="L292" s="413"/>
      <c r="M292" s="413"/>
      <c r="N292" s="413"/>
      <c r="O292" s="413"/>
      <c r="P292" s="413"/>
      <c r="Q292" s="413"/>
      <c r="R292" s="413"/>
      <c r="S292" s="402" t="s">
        <v>339</v>
      </c>
    </row>
    <row r="293" spans="1:19" ht="20.25">
      <c r="A293" s="405"/>
      <c r="B293" s="40"/>
      <c r="C293" s="407"/>
      <c r="D293" s="40" t="s">
        <v>337</v>
      </c>
      <c r="E293" s="40" t="s">
        <v>14</v>
      </c>
      <c r="F293" s="409"/>
      <c r="G293" s="41" t="s">
        <v>16</v>
      </c>
      <c r="H293" s="41" t="s">
        <v>17</v>
      </c>
      <c r="I293" s="41" t="s">
        <v>18</v>
      </c>
      <c r="J293" s="41" t="s">
        <v>19</v>
      </c>
      <c r="K293" s="41" t="s">
        <v>20</v>
      </c>
      <c r="L293" s="41" t="s">
        <v>21</v>
      </c>
      <c r="M293" s="41" t="s">
        <v>22</v>
      </c>
      <c r="N293" s="41" t="s">
        <v>23</v>
      </c>
      <c r="O293" s="41" t="s">
        <v>24</v>
      </c>
      <c r="P293" s="41" t="s">
        <v>25</v>
      </c>
      <c r="Q293" s="41" t="s">
        <v>26</v>
      </c>
      <c r="R293" s="41" t="s">
        <v>27</v>
      </c>
      <c r="S293" s="402"/>
    </row>
    <row r="294" spans="1:19" ht="84.75" customHeight="1">
      <c r="A294" s="149">
        <v>9</v>
      </c>
      <c r="B294" s="257" t="s">
        <v>440</v>
      </c>
      <c r="C294" s="222" t="s">
        <v>107</v>
      </c>
      <c r="D294" s="239">
        <v>30000</v>
      </c>
      <c r="E294" s="148"/>
      <c r="F294" s="252" t="s">
        <v>446</v>
      </c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324"/>
    </row>
    <row r="295" spans="1:19" ht="42">
      <c r="A295" s="179">
        <v>10</v>
      </c>
      <c r="B295" s="267" t="s">
        <v>441</v>
      </c>
      <c r="C295" s="232"/>
      <c r="D295" s="261">
        <v>50000</v>
      </c>
      <c r="E295" s="66"/>
      <c r="F295" s="252" t="s">
        <v>446</v>
      </c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324"/>
    </row>
    <row r="296" spans="1:19" ht="60.75">
      <c r="A296" s="179">
        <v>11</v>
      </c>
      <c r="B296" s="255" t="s">
        <v>442</v>
      </c>
      <c r="C296" s="179"/>
      <c r="D296" s="261">
        <v>40000</v>
      </c>
      <c r="E296" s="76"/>
      <c r="F296" s="252" t="s">
        <v>446</v>
      </c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324"/>
    </row>
    <row r="297" spans="1:19" ht="42">
      <c r="A297" s="179">
        <v>12</v>
      </c>
      <c r="B297" s="255" t="s">
        <v>443</v>
      </c>
      <c r="C297" s="179"/>
      <c r="D297" s="261">
        <v>30000</v>
      </c>
      <c r="E297" s="66"/>
      <c r="F297" s="218" t="s">
        <v>446</v>
      </c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324"/>
    </row>
    <row r="298" spans="1:18" ht="21">
      <c r="A298" s="1"/>
      <c r="B298" s="60"/>
      <c r="C298" s="194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</row>
    <row r="299" spans="1:18" ht="21">
      <c r="A299" s="403" t="s">
        <v>297</v>
      </c>
      <c r="B299" s="403"/>
      <c r="C299" s="403"/>
      <c r="D299" s="403"/>
      <c r="E299" s="403"/>
      <c r="F299" s="403"/>
      <c r="G299" s="403"/>
      <c r="H299" s="403"/>
      <c r="I299" s="403"/>
      <c r="J299" s="403"/>
      <c r="K299" s="403"/>
      <c r="L299" s="403"/>
      <c r="M299" s="403"/>
      <c r="N299" s="403"/>
      <c r="O299" s="403"/>
      <c r="P299" s="403"/>
      <c r="Q299" s="403"/>
      <c r="R299" s="403"/>
    </row>
    <row r="300" spans="1:18" ht="21">
      <c r="A300" s="403" t="s">
        <v>298</v>
      </c>
      <c r="B300" s="403"/>
      <c r="C300" s="403"/>
      <c r="D300" s="403"/>
      <c r="E300" s="403"/>
      <c r="F300" s="403"/>
      <c r="G300" s="403"/>
      <c r="H300" s="403"/>
      <c r="I300" s="403"/>
      <c r="J300" s="403"/>
      <c r="K300" s="403"/>
      <c r="L300" s="403"/>
      <c r="M300" s="403"/>
      <c r="N300" s="403"/>
      <c r="O300" s="403"/>
      <c r="P300" s="403"/>
      <c r="Q300" s="403"/>
      <c r="R300" s="403"/>
    </row>
    <row r="301" spans="1:18" ht="21">
      <c r="A301" s="403" t="s">
        <v>177</v>
      </c>
      <c r="B301" s="403"/>
      <c r="C301" s="403"/>
      <c r="D301" s="403"/>
      <c r="E301" s="403"/>
      <c r="F301" s="403"/>
      <c r="G301" s="403"/>
      <c r="H301" s="403"/>
      <c r="I301" s="403"/>
      <c r="J301" s="403"/>
      <c r="K301" s="403"/>
      <c r="L301" s="403"/>
      <c r="M301" s="403"/>
      <c r="N301" s="403"/>
      <c r="O301" s="403"/>
      <c r="P301" s="403"/>
      <c r="Q301" s="403"/>
      <c r="R301" s="403"/>
    </row>
    <row r="302" spans="1:18" ht="21">
      <c r="A302" s="175" t="s">
        <v>400</v>
      </c>
      <c r="B302" s="36"/>
      <c r="C302" s="190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</row>
    <row r="303" spans="1:18" ht="21">
      <c r="A303" s="176" t="s">
        <v>430</v>
      </c>
      <c r="B303" s="37"/>
      <c r="C303" s="190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</row>
    <row r="304" spans="1:18" ht="21">
      <c r="A304" s="176" t="s">
        <v>431</v>
      </c>
      <c r="B304" s="37"/>
      <c r="C304" s="191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1:18" ht="21">
      <c r="A305" s="176"/>
      <c r="B305" s="37"/>
      <c r="C305" s="191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1:19" ht="20.25">
      <c r="A306" s="404" t="s">
        <v>10</v>
      </c>
      <c r="B306" s="39" t="s">
        <v>335</v>
      </c>
      <c r="C306" s="406" t="s">
        <v>336</v>
      </c>
      <c r="D306" s="39" t="s">
        <v>6</v>
      </c>
      <c r="E306" s="39" t="s">
        <v>13</v>
      </c>
      <c r="F306" s="408" t="s">
        <v>338</v>
      </c>
      <c r="G306" s="410" t="s">
        <v>181</v>
      </c>
      <c r="H306" s="411"/>
      <c r="I306" s="412"/>
      <c r="J306" s="413" t="s">
        <v>341</v>
      </c>
      <c r="K306" s="413"/>
      <c r="L306" s="413"/>
      <c r="M306" s="413"/>
      <c r="N306" s="413"/>
      <c r="O306" s="413"/>
      <c r="P306" s="413"/>
      <c r="Q306" s="413"/>
      <c r="R306" s="413"/>
      <c r="S306" s="402" t="s">
        <v>339</v>
      </c>
    </row>
    <row r="307" spans="1:19" ht="20.25">
      <c r="A307" s="405"/>
      <c r="B307" s="40"/>
      <c r="C307" s="407"/>
      <c r="D307" s="40" t="s">
        <v>337</v>
      </c>
      <c r="E307" s="40" t="s">
        <v>14</v>
      </c>
      <c r="F307" s="409"/>
      <c r="G307" s="41" t="s">
        <v>16</v>
      </c>
      <c r="H307" s="41" t="s">
        <v>17</v>
      </c>
      <c r="I307" s="41" t="s">
        <v>18</v>
      </c>
      <c r="J307" s="41" t="s">
        <v>19</v>
      </c>
      <c r="K307" s="41" t="s">
        <v>20</v>
      </c>
      <c r="L307" s="41" t="s">
        <v>21</v>
      </c>
      <c r="M307" s="41" t="s">
        <v>22</v>
      </c>
      <c r="N307" s="41" t="s">
        <v>23</v>
      </c>
      <c r="O307" s="41" t="s">
        <v>24</v>
      </c>
      <c r="P307" s="41" t="s">
        <v>25</v>
      </c>
      <c r="Q307" s="41" t="s">
        <v>26</v>
      </c>
      <c r="R307" s="41" t="s">
        <v>27</v>
      </c>
      <c r="S307" s="402"/>
    </row>
    <row r="308" spans="1:19" ht="84.75" customHeight="1">
      <c r="A308" s="149">
        <v>13</v>
      </c>
      <c r="B308" s="257" t="s">
        <v>444</v>
      </c>
      <c r="C308" s="222" t="s">
        <v>107</v>
      </c>
      <c r="D308" s="239">
        <v>20000</v>
      </c>
      <c r="E308" s="148"/>
      <c r="F308" s="252" t="s">
        <v>446</v>
      </c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324"/>
    </row>
    <row r="309" spans="1:19" ht="42">
      <c r="A309" s="179">
        <v>14</v>
      </c>
      <c r="B309" s="255" t="s">
        <v>445</v>
      </c>
      <c r="C309" s="179"/>
      <c r="D309" s="261">
        <v>25000</v>
      </c>
      <c r="E309" s="76"/>
      <c r="F309" s="252" t="s">
        <v>446</v>
      </c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324"/>
    </row>
    <row r="310" spans="1:19" ht="21">
      <c r="A310" s="180"/>
      <c r="B310" s="305" t="s">
        <v>29</v>
      </c>
      <c r="C310" s="304" t="s">
        <v>485</v>
      </c>
      <c r="D310" s="306">
        <f>D309+D308+D297+D296+D295+D294+D282+D281+D280+D279+D268+D267+D266+D265</f>
        <v>2793846</v>
      </c>
      <c r="E310" s="291"/>
      <c r="F310" s="291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329"/>
    </row>
    <row r="311" spans="1:19" ht="21">
      <c r="A311" s="177"/>
      <c r="B311" s="246"/>
      <c r="C311" s="209"/>
      <c r="D311" s="79"/>
      <c r="E311" s="80"/>
      <c r="F311" s="80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325"/>
    </row>
    <row r="312" spans="1:19" ht="21">
      <c r="A312" s="178"/>
      <c r="B312" s="248"/>
      <c r="C312" s="196"/>
      <c r="D312" s="70"/>
      <c r="E312" s="73"/>
      <c r="F312" s="73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326"/>
    </row>
    <row r="313" spans="1:19" ht="21">
      <c r="A313" s="178"/>
      <c r="B313" s="248"/>
      <c r="C313" s="196"/>
      <c r="D313" s="70"/>
      <c r="E313" s="73"/>
      <c r="F313" s="73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326"/>
    </row>
    <row r="314" spans="1:19" ht="21">
      <c r="A314" s="178"/>
      <c r="B314" s="248"/>
      <c r="C314" s="196"/>
      <c r="D314" s="70"/>
      <c r="E314" s="73"/>
      <c r="F314" s="73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326"/>
    </row>
    <row r="315" spans="1:19" ht="21">
      <c r="A315" s="178"/>
      <c r="B315" s="248"/>
      <c r="C315" s="196"/>
      <c r="D315" s="70"/>
      <c r="E315" s="73"/>
      <c r="F315" s="73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326"/>
    </row>
    <row r="316" spans="1:19" ht="21">
      <c r="A316" s="178"/>
      <c r="B316" s="248"/>
      <c r="C316" s="196"/>
      <c r="D316" s="70"/>
      <c r="E316" s="73"/>
      <c r="F316" s="73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326"/>
    </row>
    <row r="317" spans="1:19" ht="21">
      <c r="A317" s="178"/>
      <c r="B317" s="248"/>
      <c r="C317" s="196"/>
      <c r="D317" s="70"/>
      <c r="E317" s="73"/>
      <c r="F317" s="73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326"/>
    </row>
    <row r="318" spans="1:19" ht="21">
      <c r="A318" s="178"/>
      <c r="B318" s="248"/>
      <c r="C318" s="196"/>
      <c r="D318" s="70"/>
      <c r="E318" s="73"/>
      <c r="F318" s="73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326"/>
    </row>
    <row r="319" spans="1:19" ht="21">
      <c r="A319" s="178"/>
      <c r="B319" s="248"/>
      <c r="C319" s="196"/>
      <c r="D319" s="70"/>
      <c r="E319" s="73"/>
      <c r="F319" s="73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326"/>
    </row>
    <row r="320" spans="1:19" ht="21">
      <c r="A320" s="178"/>
      <c r="B320" s="248"/>
      <c r="C320" s="196"/>
      <c r="D320" s="70"/>
      <c r="E320" s="73"/>
      <c r="F320" s="73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326"/>
    </row>
    <row r="321" spans="1:19" ht="21">
      <c r="A321" s="178"/>
      <c r="B321" s="248"/>
      <c r="C321" s="196"/>
      <c r="D321" s="70"/>
      <c r="E321" s="73"/>
      <c r="F321" s="73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326"/>
    </row>
    <row r="322" spans="1:19" ht="21">
      <c r="A322" s="178"/>
      <c r="B322" s="248"/>
      <c r="C322" s="196"/>
      <c r="D322" s="70"/>
      <c r="E322" s="73"/>
      <c r="F322" s="73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326"/>
    </row>
    <row r="323" spans="1:19" ht="21">
      <c r="A323" s="178"/>
      <c r="B323" s="248"/>
      <c r="C323" s="196"/>
      <c r="D323" s="70"/>
      <c r="E323" s="73"/>
      <c r="F323" s="73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326"/>
    </row>
    <row r="324" spans="1:19" ht="21">
      <c r="A324" s="178"/>
      <c r="B324" s="248"/>
      <c r="C324" s="196"/>
      <c r="D324" s="70"/>
      <c r="E324" s="73"/>
      <c r="F324" s="73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326"/>
    </row>
    <row r="325" spans="1:19" ht="21">
      <c r="A325" s="178"/>
      <c r="B325" s="248"/>
      <c r="C325" s="196"/>
      <c r="D325" s="70"/>
      <c r="E325" s="73"/>
      <c r="F325" s="73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326"/>
    </row>
    <row r="326" spans="1:19" ht="21">
      <c r="A326" s="178"/>
      <c r="B326" s="248"/>
      <c r="C326" s="196"/>
      <c r="D326" s="70"/>
      <c r="E326" s="68"/>
      <c r="F326" s="68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326"/>
    </row>
    <row r="327" spans="1:18" ht="21">
      <c r="A327" s="403" t="s">
        <v>297</v>
      </c>
      <c r="B327" s="403"/>
      <c r="C327" s="403"/>
      <c r="D327" s="403"/>
      <c r="E327" s="403"/>
      <c r="F327" s="403"/>
      <c r="G327" s="403"/>
      <c r="H327" s="403"/>
      <c r="I327" s="403"/>
      <c r="J327" s="403"/>
      <c r="K327" s="403"/>
      <c r="L327" s="403"/>
      <c r="M327" s="403"/>
      <c r="N327" s="403"/>
      <c r="O327" s="403"/>
      <c r="P327" s="403"/>
      <c r="Q327" s="403"/>
      <c r="R327" s="403"/>
    </row>
    <row r="328" spans="1:18" ht="21">
      <c r="A328" s="403" t="s">
        <v>298</v>
      </c>
      <c r="B328" s="403"/>
      <c r="C328" s="403"/>
      <c r="D328" s="403"/>
      <c r="E328" s="403"/>
      <c r="F328" s="403"/>
      <c r="G328" s="403"/>
      <c r="H328" s="403"/>
      <c r="I328" s="403"/>
      <c r="J328" s="403"/>
      <c r="K328" s="403"/>
      <c r="L328" s="403"/>
      <c r="M328" s="403"/>
      <c r="N328" s="403"/>
      <c r="O328" s="403"/>
      <c r="P328" s="403"/>
      <c r="Q328" s="403"/>
      <c r="R328" s="403"/>
    </row>
    <row r="329" spans="1:18" ht="21">
      <c r="A329" s="403" t="s">
        <v>177</v>
      </c>
      <c r="B329" s="403"/>
      <c r="C329" s="403"/>
      <c r="D329" s="403"/>
      <c r="E329" s="403"/>
      <c r="F329" s="403"/>
      <c r="G329" s="403"/>
      <c r="H329" s="403"/>
      <c r="I329" s="403"/>
      <c r="J329" s="403"/>
      <c r="K329" s="403"/>
      <c r="L329" s="403"/>
      <c r="M329" s="403"/>
      <c r="N329" s="403"/>
      <c r="O329" s="403"/>
      <c r="P329" s="403"/>
      <c r="Q329" s="403"/>
      <c r="R329" s="403"/>
    </row>
    <row r="330" spans="1:18" ht="21">
      <c r="A330" s="175" t="s">
        <v>447</v>
      </c>
      <c r="B330" s="36"/>
      <c r="C330" s="190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</row>
    <row r="331" spans="1:18" ht="21">
      <c r="A331" s="176" t="s">
        <v>448</v>
      </c>
      <c r="B331" s="37"/>
      <c r="C331" s="190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</row>
    <row r="332" spans="1:18" ht="21">
      <c r="A332" s="176" t="s">
        <v>449</v>
      </c>
      <c r="B332" s="37"/>
      <c r="C332" s="191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1:18" ht="21">
      <c r="A333" s="176"/>
      <c r="B333" s="37"/>
      <c r="C333" s="191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1:19" ht="20.25">
      <c r="A334" s="404" t="s">
        <v>10</v>
      </c>
      <c r="B334" s="39" t="s">
        <v>335</v>
      </c>
      <c r="C334" s="406" t="s">
        <v>336</v>
      </c>
      <c r="D334" s="39" t="s">
        <v>6</v>
      </c>
      <c r="E334" s="39" t="s">
        <v>13</v>
      </c>
      <c r="F334" s="408" t="s">
        <v>338</v>
      </c>
      <c r="G334" s="410" t="s">
        <v>181</v>
      </c>
      <c r="H334" s="411"/>
      <c r="I334" s="412"/>
      <c r="J334" s="413" t="s">
        <v>341</v>
      </c>
      <c r="K334" s="413"/>
      <c r="L334" s="413"/>
      <c r="M334" s="413"/>
      <c r="N334" s="413"/>
      <c r="O334" s="413"/>
      <c r="P334" s="413"/>
      <c r="Q334" s="413"/>
      <c r="R334" s="413"/>
      <c r="S334" s="402" t="s">
        <v>339</v>
      </c>
    </row>
    <row r="335" spans="1:19" ht="20.25">
      <c r="A335" s="405"/>
      <c r="B335" s="40"/>
      <c r="C335" s="407"/>
      <c r="D335" s="40" t="s">
        <v>337</v>
      </c>
      <c r="E335" s="40" t="s">
        <v>14</v>
      </c>
      <c r="F335" s="409"/>
      <c r="G335" s="41" t="s">
        <v>16</v>
      </c>
      <c r="H335" s="41" t="s">
        <v>17</v>
      </c>
      <c r="I335" s="41" t="s">
        <v>18</v>
      </c>
      <c r="J335" s="41" t="s">
        <v>19</v>
      </c>
      <c r="K335" s="41" t="s">
        <v>20</v>
      </c>
      <c r="L335" s="41" t="s">
        <v>21</v>
      </c>
      <c r="M335" s="41" t="s">
        <v>22</v>
      </c>
      <c r="N335" s="41" t="s">
        <v>23</v>
      </c>
      <c r="O335" s="41" t="s">
        <v>24</v>
      </c>
      <c r="P335" s="41" t="s">
        <v>25</v>
      </c>
      <c r="Q335" s="41" t="s">
        <v>26</v>
      </c>
      <c r="R335" s="41" t="s">
        <v>27</v>
      </c>
      <c r="S335" s="402"/>
    </row>
    <row r="336" spans="1:19" ht="132.75" customHeight="1">
      <c r="A336" s="149">
        <v>1</v>
      </c>
      <c r="B336" s="145" t="s">
        <v>450</v>
      </c>
      <c r="C336" s="222" t="s">
        <v>511</v>
      </c>
      <c r="D336" s="270">
        <v>40000</v>
      </c>
      <c r="E336" s="309" t="s">
        <v>510</v>
      </c>
      <c r="F336" s="218" t="s">
        <v>28</v>
      </c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318" t="s">
        <v>519</v>
      </c>
    </row>
    <row r="337" spans="1:19" ht="189">
      <c r="A337" s="179">
        <v>2</v>
      </c>
      <c r="B337" s="145" t="s">
        <v>129</v>
      </c>
      <c r="C337" s="222" t="s">
        <v>512</v>
      </c>
      <c r="D337" s="270">
        <v>30000</v>
      </c>
      <c r="E337" s="309" t="s">
        <v>510</v>
      </c>
      <c r="F337" s="218" t="s">
        <v>28</v>
      </c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318" t="s">
        <v>519</v>
      </c>
    </row>
    <row r="338" spans="1:19" ht="141.75">
      <c r="A338" s="179">
        <v>3</v>
      </c>
      <c r="B338" s="145" t="s">
        <v>451</v>
      </c>
      <c r="C338" s="222" t="s">
        <v>509</v>
      </c>
      <c r="D338" s="270">
        <v>30000</v>
      </c>
      <c r="E338" s="309" t="s">
        <v>510</v>
      </c>
      <c r="F338" s="218" t="s">
        <v>28</v>
      </c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318" t="s">
        <v>517</v>
      </c>
    </row>
    <row r="339" spans="1:19" ht="21">
      <c r="A339" s="180"/>
      <c r="B339" s="293" t="s">
        <v>29</v>
      </c>
      <c r="C339" s="294" t="s">
        <v>287</v>
      </c>
      <c r="D339" s="295">
        <f>SUM(D336:D338)</f>
        <v>100000</v>
      </c>
      <c r="E339" s="297"/>
      <c r="F339" s="297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329"/>
    </row>
    <row r="340" spans="1:18" ht="21">
      <c r="A340" s="178"/>
      <c r="B340" s="69"/>
      <c r="C340" s="199"/>
      <c r="D340" s="70"/>
      <c r="E340" s="68"/>
      <c r="F340" s="68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</row>
    <row r="341" spans="1:18" ht="21">
      <c r="A341" s="403" t="s">
        <v>297</v>
      </c>
      <c r="B341" s="403"/>
      <c r="C341" s="403"/>
      <c r="D341" s="403"/>
      <c r="E341" s="403"/>
      <c r="F341" s="403"/>
      <c r="G341" s="403"/>
      <c r="H341" s="403"/>
      <c r="I341" s="403"/>
      <c r="J341" s="403"/>
      <c r="K341" s="403"/>
      <c r="L341" s="403"/>
      <c r="M341" s="403"/>
      <c r="N341" s="403"/>
      <c r="O341" s="403"/>
      <c r="P341" s="403"/>
      <c r="Q341" s="403"/>
      <c r="R341" s="403"/>
    </row>
    <row r="342" spans="1:18" ht="21">
      <c r="A342" s="403" t="s">
        <v>298</v>
      </c>
      <c r="B342" s="403"/>
      <c r="C342" s="403"/>
      <c r="D342" s="403"/>
      <c r="E342" s="403"/>
      <c r="F342" s="403"/>
      <c r="G342" s="403"/>
      <c r="H342" s="403"/>
      <c r="I342" s="403"/>
      <c r="J342" s="403"/>
      <c r="K342" s="403"/>
      <c r="L342" s="403"/>
      <c r="M342" s="403"/>
      <c r="N342" s="403"/>
      <c r="O342" s="403"/>
      <c r="P342" s="403"/>
      <c r="Q342" s="403"/>
      <c r="R342" s="403"/>
    </row>
    <row r="343" spans="1:18" ht="21">
      <c r="A343" s="403" t="s">
        <v>177</v>
      </c>
      <c r="B343" s="403"/>
      <c r="C343" s="403"/>
      <c r="D343" s="403"/>
      <c r="E343" s="403"/>
      <c r="F343" s="403"/>
      <c r="G343" s="403"/>
      <c r="H343" s="403"/>
      <c r="I343" s="403"/>
      <c r="J343" s="403"/>
      <c r="K343" s="403"/>
      <c r="L343" s="403"/>
      <c r="M343" s="403"/>
      <c r="N343" s="403"/>
      <c r="O343" s="403"/>
      <c r="P343" s="403"/>
      <c r="Q343" s="403"/>
      <c r="R343" s="403"/>
    </row>
    <row r="344" spans="1:18" ht="21">
      <c r="A344" s="175" t="s">
        <v>452</v>
      </c>
      <c r="B344" s="36"/>
      <c r="C344" s="190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5" spans="1:18" ht="21">
      <c r="A345" s="176" t="s">
        <v>453</v>
      </c>
      <c r="B345" s="37"/>
      <c r="C345" s="190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</row>
    <row r="346" spans="1:18" ht="21">
      <c r="A346" s="176" t="s">
        <v>454</v>
      </c>
      <c r="B346" s="37"/>
      <c r="C346" s="191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1:18" ht="21">
      <c r="A347" s="176"/>
      <c r="B347" s="37"/>
      <c r="C347" s="191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1:19" ht="20.25">
      <c r="A348" s="404" t="s">
        <v>10</v>
      </c>
      <c r="B348" s="39" t="s">
        <v>335</v>
      </c>
      <c r="C348" s="406" t="s">
        <v>336</v>
      </c>
      <c r="D348" s="39" t="s">
        <v>6</v>
      </c>
      <c r="E348" s="39" t="s">
        <v>13</v>
      </c>
      <c r="F348" s="408" t="s">
        <v>338</v>
      </c>
      <c r="G348" s="410" t="s">
        <v>181</v>
      </c>
      <c r="H348" s="411"/>
      <c r="I348" s="412"/>
      <c r="J348" s="413" t="s">
        <v>341</v>
      </c>
      <c r="K348" s="413"/>
      <c r="L348" s="413"/>
      <c r="M348" s="413"/>
      <c r="N348" s="413"/>
      <c r="O348" s="413"/>
      <c r="P348" s="413"/>
      <c r="Q348" s="413"/>
      <c r="R348" s="413"/>
      <c r="S348" s="402" t="s">
        <v>339</v>
      </c>
    </row>
    <row r="349" spans="1:19" ht="20.25">
      <c r="A349" s="405"/>
      <c r="B349" s="40"/>
      <c r="C349" s="407"/>
      <c r="D349" s="40" t="s">
        <v>337</v>
      </c>
      <c r="E349" s="40" t="s">
        <v>14</v>
      </c>
      <c r="F349" s="409"/>
      <c r="G349" s="41" t="s">
        <v>16</v>
      </c>
      <c r="H349" s="41" t="s">
        <v>17</v>
      </c>
      <c r="I349" s="41" t="s">
        <v>18</v>
      </c>
      <c r="J349" s="41" t="s">
        <v>19</v>
      </c>
      <c r="K349" s="41" t="s">
        <v>20</v>
      </c>
      <c r="L349" s="41" t="s">
        <v>21</v>
      </c>
      <c r="M349" s="41" t="s">
        <v>22</v>
      </c>
      <c r="N349" s="41" t="s">
        <v>23</v>
      </c>
      <c r="O349" s="41" t="s">
        <v>24</v>
      </c>
      <c r="P349" s="41" t="s">
        <v>25</v>
      </c>
      <c r="Q349" s="41" t="s">
        <v>26</v>
      </c>
      <c r="R349" s="41" t="s">
        <v>27</v>
      </c>
      <c r="S349" s="402"/>
    </row>
    <row r="350" spans="1:19" ht="84.75" customHeight="1">
      <c r="A350" s="149">
        <v>1</v>
      </c>
      <c r="B350" s="229" t="s">
        <v>457</v>
      </c>
      <c r="C350" s="221"/>
      <c r="D350" s="259">
        <v>10000</v>
      </c>
      <c r="E350" s="148"/>
      <c r="F350" s="218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324"/>
    </row>
    <row r="351" spans="1:19" ht="42">
      <c r="A351" s="179">
        <v>2</v>
      </c>
      <c r="B351" s="229" t="s">
        <v>455</v>
      </c>
      <c r="C351" s="221"/>
      <c r="D351" s="259">
        <v>60000</v>
      </c>
      <c r="E351" s="76"/>
      <c r="F351" s="218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324"/>
    </row>
    <row r="352" spans="1:19" ht="42">
      <c r="A352" s="179">
        <v>3</v>
      </c>
      <c r="B352" s="229" t="s">
        <v>456</v>
      </c>
      <c r="C352" s="221"/>
      <c r="D352" s="239">
        <v>50000</v>
      </c>
      <c r="E352" s="76"/>
      <c r="F352" s="218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324"/>
    </row>
    <row r="353" spans="1:19" ht="21">
      <c r="A353" s="177"/>
      <c r="B353" s="78"/>
      <c r="C353" s="197"/>
      <c r="D353" s="79"/>
      <c r="E353" s="77"/>
      <c r="F353" s="77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325"/>
    </row>
    <row r="354" spans="1:18" ht="21">
      <c r="A354" s="178"/>
      <c r="B354" s="69"/>
      <c r="C354" s="196"/>
      <c r="D354" s="70"/>
      <c r="E354" s="68"/>
      <c r="F354" s="68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</row>
    <row r="355" spans="1:18" ht="21">
      <c r="A355" s="178"/>
      <c r="B355" s="69"/>
      <c r="C355" s="199"/>
      <c r="D355" s="70"/>
      <c r="E355" s="73"/>
      <c r="F355" s="73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spans="1:18" ht="21">
      <c r="A356" s="178"/>
      <c r="B356" s="68"/>
      <c r="C356" s="196"/>
      <c r="D356" s="70"/>
      <c r="E356" s="73"/>
      <c r="F356" s="73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</row>
    <row r="357" spans="1:18" ht="21">
      <c r="A357" s="178"/>
      <c r="B357" s="68"/>
      <c r="C357" s="196"/>
      <c r="D357" s="70"/>
      <c r="E357" s="68"/>
      <c r="F357" s="68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spans="1:18" ht="21">
      <c r="A358" s="178"/>
      <c r="B358" s="69"/>
      <c r="C358" s="196"/>
      <c r="D358" s="70"/>
      <c r="E358" s="73"/>
      <c r="F358" s="73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</row>
    <row r="359" spans="1:18" ht="21">
      <c r="A359" s="178"/>
      <c r="B359" s="69"/>
      <c r="C359" s="196"/>
      <c r="D359" s="70"/>
      <c r="E359" s="73"/>
      <c r="F359" s="73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</row>
    <row r="360" spans="1:18" ht="21">
      <c r="A360" s="178"/>
      <c r="B360" s="69"/>
      <c r="C360" s="196"/>
      <c r="D360" s="70"/>
      <c r="E360" s="73"/>
      <c r="F360" s="73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</row>
    <row r="361" spans="1:18" ht="21">
      <c r="A361" s="178"/>
      <c r="B361" s="69"/>
      <c r="C361" s="199"/>
      <c r="D361" s="70"/>
      <c r="E361" s="73"/>
      <c r="F361" s="73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spans="1:18" ht="21">
      <c r="A362" s="178"/>
      <c r="B362" s="69"/>
      <c r="C362" s="196"/>
      <c r="D362" s="70"/>
      <c r="E362" s="73"/>
      <c r="F362" s="73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</row>
    <row r="363" spans="1:18" ht="21">
      <c r="A363" s="178"/>
      <c r="B363" s="69"/>
      <c r="C363" s="196"/>
      <c r="D363" s="70"/>
      <c r="E363" s="68"/>
      <c r="F363" s="68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spans="1:18" ht="21">
      <c r="A364" s="178"/>
      <c r="B364" s="69"/>
      <c r="C364" s="215"/>
      <c r="D364" s="70"/>
      <c r="E364" s="73"/>
      <c r="F364" s="73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</row>
    <row r="365" spans="1:18" ht="21">
      <c r="A365" s="178"/>
      <c r="B365" s="69"/>
      <c r="C365" s="196"/>
      <c r="D365" s="70"/>
      <c r="E365" s="73"/>
      <c r="F365" s="73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</row>
    <row r="366" spans="1:18" ht="21">
      <c r="A366" s="178"/>
      <c r="B366" s="69"/>
      <c r="C366" s="196"/>
      <c r="D366" s="70"/>
      <c r="E366" s="68"/>
      <c r="F366" s="68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</row>
    <row r="367" spans="1:18" ht="21">
      <c r="A367" s="178"/>
      <c r="B367" s="69"/>
      <c r="C367" s="199"/>
      <c r="D367" s="70"/>
      <c r="E367" s="73"/>
      <c r="F367" s="73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</row>
    <row r="368" spans="1:18" ht="21">
      <c r="A368" s="403" t="s">
        <v>297</v>
      </c>
      <c r="B368" s="403"/>
      <c r="C368" s="403"/>
      <c r="D368" s="403"/>
      <c r="E368" s="403"/>
      <c r="F368" s="403"/>
      <c r="G368" s="403"/>
      <c r="H368" s="403"/>
      <c r="I368" s="403"/>
      <c r="J368" s="403"/>
      <c r="K368" s="403"/>
      <c r="L368" s="403"/>
      <c r="M368" s="403"/>
      <c r="N368" s="403"/>
      <c r="O368" s="403"/>
      <c r="P368" s="403"/>
      <c r="Q368" s="403"/>
      <c r="R368" s="403"/>
    </row>
    <row r="369" spans="1:18" ht="21">
      <c r="A369" s="403" t="s">
        <v>298</v>
      </c>
      <c r="B369" s="403"/>
      <c r="C369" s="403"/>
      <c r="D369" s="403"/>
      <c r="E369" s="403"/>
      <c r="F369" s="403"/>
      <c r="G369" s="403"/>
      <c r="H369" s="403"/>
      <c r="I369" s="403"/>
      <c r="J369" s="403"/>
      <c r="K369" s="403"/>
      <c r="L369" s="403"/>
      <c r="M369" s="403"/>
      <c r="N369" s="403"/>
      <c r="O369" s="403"/>
      <c r="P369" s="403"/>
      <c r="Q369" s="403"/>
      <c r="R369" s="403"/>
    </row>
    <row r="370" spans="1:18" ht="21">
      <c r="A370" s="403" t="s">
        <v>177</v>
      </c>
      <c r="B370" s="403"/>
      <c r="C370" s="403"/>
      <c r="D370" s="403"/>
      <c r="E370" s="403"/>
      <c r="F370" s="403"/>
      <c r="G370" s="403"/>
      <c r="H370" s="403"/>
      <c r="I370" s="403"/>
      <c r="J370" s="403"/>
      <c r="K370" s="403"/>
      <c r="L370" s="403"/>
      <c r="M370" s="403"/>
      <c r="N370" s="403"/>
      <c r="O370" s="403"/>
      <c r="P370" s="403"/>
      <c r="Q370" s="403"/>
      <c r="R370" s="403"/>
    </row>
    <row r="371" spans="1:18" ht="21">
      <c r="A371" s="175" t="s">
        <v>452</v>
      </c>
      <c r="B371" s="36"/>
      <c r="C371" s="190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1:18" ht="21">
      <c r="A372" s="176" t="s">
        <v>453</v>
      </c>
      <c r="B372" s="37"/>
      <c r="C372" s="190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1:18" ht="21">
      <c r="A373" s="176" t="s">
        <v>454</v>
      </c>
      <c r="B373" s="37"/>
      <c r="C373" s="191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1:18" ht="21">
      <c r="A374" s="176"/>
      <c r="B374" s="37"/>
      <c r="C374" s="191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1:19" ht="20.25">
      <c r="A375" s="404" t="s">
        <v>10</v>
      </c>
      <c r="B375" s="39" t="s">
        <v>335</v>
      </c>
      <c r="C375" s="406" t="s">
        <v>336</v>
      </c>
      <c r="D375" s="39" t="s">
        <v>6</v>
      </c>
      <c r="E375" s="39" t="s">
        <v>13</v>
      </c>
      <c r="F375" s="408" t="s">
        <v>338</v>
      </c>
      <c r="G375" s="410" t="s">
        <v>181</v>
      </c>
      <c r="H375" s="411"/>
      <c r="I375" s="412"/>
      <c r="J375" s="413" t="s">
        <v>341</v>
      </c>
      <c r="K375" s="413"/>
      <c r="L375" s="413"/>
      <c r="M375" s="413"/>
      <c r="N375" s="413"/>
      <c r="O375" s="413"/>
      <c r="P375" s="413"/>
      <c r="Q375" s="413"/>
      <c r="R375" s="413"/>
      <c r="S375" s="402" t="s">
        <v>339</v>
      </c>
    </row>
    <row r="376" spans="1:19" ht="20.25">
      <c r="A376" s="405"/>
      <c r="B376" s="40"/>
      <c r="C376" s="407"/>
      <c r="D376" s="40" t="s">
        <v>337</v>
      </c>
      <c r="E376" s="40" t="s">
        <v>14</v>
      </c>
      <c r="F376" s="409"/>
      <c r="G376" s="41" t="s">
        <v>16</v>
      </c>
      <c r="H376" s="41" t="s">
        <v>17</v>
      </c>
      <c r="I376" s="41" t="s">
        <v>18</v>
      </c>
      <c r="J376" s="41" t="s">
        <v>19</v>
      </c>
      <c r="K376" s="41" t="s">
        <v>20</v>
      </c>
      <c r="L376" s="41" t="s">
        <v>21</v>
      </c>
      <c r="M376" s="41" t="s">
        <v>22</v>
      </c>
      <c r="N376" s="41" t="s">
        <v>23</v>
      </c>
      <c r="O376" s="41" t="s">
        <v>24</v>
      </c>
      <c r="P376" s="41" t="s">
        <v>25</v>
      </c>
      <c r="Q376" s="41" t="s">
        <v>26</v>
      </c>
      <c r="R376" s="41" t="s">
        <v>27</v>
      </c>
      <c r="S376" s="402"/>
    </row>
    <row r="377" spans="1:19" ht="84.75" customHeight="1">
      <c r="A377" s="149">
        <v>4</v>
      </c>
      <c r="B377" s="229" t="s">
        <v>458</v>
      </c>
      <c r="C377" s="221"/>
      <c r="D377" s="259">
        <v>10000</v>
      </c>
      <c r="E377" s="148"/>
      <c r="F377" s="218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324"/>
    </row>
    <row r="378" spans="1:19" ht="21">
      <c r="A378" s="179">
        <v>5</v>
      </c>
      <c r="B378" s="229" t="s">
        <v>459</v>
      </c>
      <c r="C378" s="221"/>
      <c r="D378" s="259">
        <v>10000</v>
      </c>
      <c r="E378" s="66"/>
      <c r="F378" s="76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324"/>
    </row>
    <row r="379" spans="1:19" ht="42">
      <c r="A379" s="179">
        <v>6</v>
      </c>
      <c r="B379" s="229" t="s">
        <v>460</v>
      </c>
      <c r="C379" s="221"/>
      <c r="D379" s="259">
        <v>300000</v>
      </c>
      <c r="E379" s="76"/>
      <c r="F379" s="76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324"/>
    </row>
    <row r="380" spans="1:19" ht="42">
      <c r="A380" s="179">
        <v>7</v>
      </c>
      <c r="B380" s="229" t="s">
        <v>461</v>
      </c>
      <c r="C380" s="221"/>
      <c r="D380" s="259">
        <v>30000</v>
      </c>
      <c r="E380" s="76"/>
      <c r="F380" s="76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324"/>
    </row>
    <row r="381" spans="1:19" ht="21">
      <c r="A381" s="180"/>
      <c r="B381" s="293" t="s">
        <v>29</v>
      </c>
      <c r="C381" s="294" t="s">
        <v>486</v>
      </c>
      <c r="D381" s="295">
        <f>D380+D379+D378+D377+D352+D351+D350</f>
        <v>470000</v>
      </c>
      <c r="E381" s="297"/>
      <c r="F381" s="297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329"/>
    </row>
    <row r="382" spans="1:19" ht="21">
      <c r="A382" s="177"/>
      <c r="B382" s="78"/>
      <c r="C382" s="271"/>
      <c r="D382" s="79"/>
      <c r="E382" s="77"/>
      <c r="F382" s="77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325"/>
    </row>
    <row r="383" spans="1:19" ht="21">
      <c r="A383" s="178"/>
      <c r="B383" s="69"/>
      <c r="C383" s="198"/>
      <c r="D383" s="70"/>
      <c r="E383" s="73"/>
      <c r="F383" s="73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326"/>
    </row>
    <row r="384" spans="1:19" ht="21">
      <c r="A384" s="178"/>
      <c r="B384" s="69"/>
      <c r="C384" s="198"/>
      <c r="D384" s="70"/>
      <c r="E384" s="73"/>
      <c r="F384" s="73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326"/>
    </row>
    <row r="385" spans="1:19" ht="21">
      <c r="A385" s="178"/>
      <c r="B385" s="69"/>
      <c r="C385" s="196"/>
      <c r="D385" s="70"/>
      <c r="E385" s="73"/>
      <c r="F385" s="73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326"/>
    </row>
    <row r="386" spans="1:19" ht="21">
      <c r="A386" s="178"/>
      <c r="B386" s="69"/>
      <c r="C386" s="196"/>
      <c r="D386" s="70"/>
      <c r="E386" s="73"/>
      <c r="F386" s="73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326"/>
    </row>
    <row r="387" spans="1:19" ht="21">
      <c r="A387" s="178"/>
      <c r="B387" s="69"/>
      <c r="C387" s="198"/>
      <c r="D387" s="70"/>
      <c r="E387" s="68"/>
      <c r="F387" s="68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326"/>
    </row>
    <row r="388" spans="1:19" ht="21">
      <c r="A388" s="178"/>
      <c r="B388" s="69"/>
      <c r="C388" s="193"/>
      <c r="D388" s="70"/>
      <c r="E388" s="68"/>
      <c r="F388" s="68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326"/>
    </row>
    <row r="389" spans="1:19" ht="21">
      <c r="A389" s="178"/>
      <c r="B389" s="69"/>
      <c r="C389" s="198"/>
      <c r="D389" s="70"/>
      <c r="E389" s="73"/>
      <c r="F389" s="73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326"/>
    </row>
    <row r="390" spans="1:19" ht="21">
      <c r="A390" s="178"/>
      <c r="B390" s="69"/>
      <c r="C390" s="196"/>
      <c r="D390" s="70"/>
      <c r="E390" s="68"/>
      <c r="F390" s="68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326"/>
    </row>
    <row r="391" spans="1:19" ht="21">
      <c r="A391" s="178"/>
      <c r="B391" s="68"/>
      <c r="C391" s="196"/>
      <c r="D391" s="70"/>
      <c r="E391" s="73"/>
      <c r="F391" s="73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326"/>
    </row>
    <row r="392" spans="1:18" ht="21">
      <c r="A392" s="178"/>
      <c r="B392" s="69"/>
      <c r="C392" s="196"/>
      <c r="D392" s="70"/>
      <c r="E392" s="73"/>
      <c r="F392" s="73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</row>
    <row r="393" spans="1:18" ht="21">
      <c r="A393" s="178"/>
      <c r="B393" s="69"/>
      <c r="C393" s="196"/>
      <c r="D393" s="70"/>
      <c r="E393" s="68"/>
      <c r="F393" s="68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</row>
    <row r="394" spans="1:18" ht="21">
      <c r="A394" s="178"/>
      <c r="B394" s="69"/>
      <c r="C394" s="199"/>
      <c r="D394" s="70"/>
      <c r="E394" s="73"/>
      <c r="F394" s="73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</row>
    <row r="395" spans="1:18" ht="21">
      <c r="A395" s="403" t="s">
        <v>297</v>
      </c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</row>
    <row r="396" spans="1:18" ht="21">
      <c r="A396" s="403" t="s">
        <v>298</v>
      </c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</row>
    <row r="397" spans="1:18" ht="21">
      <c r="A397" s="403" t="s">
        <v>177</v>
      </c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</row>
    <row r="398" spans="1:18" ht="21">
      <c r="A398" s="175" t="s">
        <v>462</v>
      </c>
      <c r="B398" s="36"/>
      <c r="C398" s="190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  <row r="399" spans="1:18" ht="21">
      <c r="A399" s="176" t="s">
        <v>463</v>
      </c>
      <c r="B399" s="37"/>
      <c r="C399" s="190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</row>
    <row r="400" spans="1:18" ht="21">
      <c r="A400" s="176" t="s">
        <v>172</v>
      </c>
      <c r="B400" s="37"/>
      <c r="C400" s="191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1:18" ht="21">
      <c r="A401" s="176"/>
      <c r="B401" s="37"/>
      <c r="C401" s="191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1:19" ht="20.25">
      <c r="A402" s="404" t="s">
        <v>10</v>
      </c>
      <c r="B402" s="39" t="s">
        <v>335</v>
      </c>
      <c r="C402" s="406" t="s">
        <v>336</v>
      </c>
      <c r="D402" s="39" t="s">
        <v>6</v>
      </c>
      <c r="E402" s="39" t="s">
        <v>13</v>
      </c>
      <c r="F402" s="408" t="s">
        <v>338</v>
      </c>
      <c r="G402" s="410" t="s">
        <v>181</v>
      </c>
      <c r="H402" s="411"/>
      <c r="I402" s="412"/>
      <c r="J402" s="413" t="s">
        <v>341</v>
      </c>
      <c r="K402" s="413"/>
      <c r="L402" s="413"/>
      <c r="M402" s="413"/>
      <c r="N402" s="413"/>
      <c r="O402" s="413"/>
      <c r="P402" s="413"/>
      <c r="Q402" s="413"/>
      <c r="R402" s="413"/>
      <c r="S402" s="402" t="s">
        <v>339</v>
      </c>
    </row>
    <row r="403" spans="1:19" ht="20.25">
      <c r="A403" s="405"/>
      <c r="B403" s="40"/>
      <c r="C403" s="407"/>
      <c r="D403" s="40" t="s">
        <v>337</v>
      </c>
      <c r="E403" s="40" t="s">
        <v>14</v>
      </c>
      <c r="F403" s="409"/>
      <c r="G403" s="41" t="s">
        <v>16</v>
      </c>
      <c r="H403" s="41" t="s">
        <v>17</v>
      </c>
      <c r="I403" s="41" t="s">
        <v>18</v>
      </c>
      <c r="J403" s="41" t="s">
        <v>19</v>
      </c>
      <c r="K403" s="41" t="s">
        <v>20</v>
      </c>
      <c r="L403" s="41" t="s">
        <v>21</v>
      </c>
      <c r="M403" s="41" t="s">
        <v>22</v>
      </c>
      <c r="N403" s="41" t="s">
        <v>23</v>
      </c>
      <c r="O403" s="41" t="s">
        <v>24</v>
      </c>
      <c r="P403" s="41" t="s">
        <v>25</v>
      </c>
      <c r="Q403" s="41" t="s">
        <v>26</v>
      </c>
      <c r="R403" s="41" t="s">
        <v>27</v>
      </c>
      <c r="S403" s="402"/>
    </row>
    <row r="404" spans="1:19" ht="105.75" customHeight="1">
      <c r="A404" s="149">
        <v>1</v>
      </c>
      <c r="B404" s="145" t="s">
        <v>464</v>
      </c>
      <c r="C404" s="222" t="s">
        <v>507</v>
      </c>
      <c r="D404" s="147">
        <v>20000</v>
      </c>
      <c r="E404" s="317" t="s">
        <v>508</v>
      </c>
      <c r="F404" s="218" t="s">
        <v>28</v>
      </c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318" t="s">
        <v>519</v>
      </c>
    </row>
    <row r="405" spans="1:19" ht="21">
      <c r="A405" s="180"/>
      <c r="B405" s="293" t="s">
        <v>29</v>
      </c>
      <c r="C405" s="294" t="s">
        <v>392</v>
      </c>
      <c r="D405" s="307">
        <v>20000</v>
      </c>
      <c r="E405" s="297"/>
      <c r="F405" s="291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329" t="s">
        <v>520</v>
      </c>
    </row>
    <row r="406" spans="1:19" ht="21">
      <c r="A406" s="177"/>
      <c r="B406" s="78"/>
      <c r="C406" s="197"/>
      <c r="D406" s="79"/>
      <c r="E406" s="80"/>
      <c r="F406" s="80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325"/>
    </row>
    <row r="407" spans="1:19" ht="21">
      <c r="A407" s="178"/>
      <c r="B407" s="69"/>
      <c r="C407" s="196"/>
      <c r="D407" s="70"/>
      <c r="E407" s="73"/>
      <c r="F407" s="73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326"/>
    </row>
    <row r="408" spans="1:19" ht="21">
      <c r="A408" s="178"/>
      <c r="B408" s="69"/>
      <c r="C408" s="198"/>
      <c r="D408" s="70"/>
      <c r="E408" s="68"/>
      <c r="F408" s="68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326"/>
    </row>
    <row r="409" spans="1:19" ht="21">
      <c r="A409" s="178"/>
      <c r="B409" s="69"/>
      <c r="C409" s="193"/>
      <c r="D409" s="70"/>
      <c r="E409" s="68"/>
      <c r="F409" s="68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326"/>
    </row>
    <row r="410" spans="1:19" ht="21">
      <c r="A410" s="178"/>
      <c r="B410" s="69"/>
      <c r="C410" s="193"/>
      <c r="D410" s="70"/>
      <c r="E410" s="68"/>
      <c r="F410" s="68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326"/>
    </row>
    <row r="411" spans="1:19" ht="21">
      <c r="A411" s="178"/>
      <c r="B411" s="69"/>
      <c r="C411" s="193"/>
      <c r="D411" s="70"/>
      <c r="E411" s="68"/>
      <c r="F411" s="68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326"/>
    </row>
    <row r="412" spans="1:19" ht="21">
      <c r="A412" s="178"/>
      <c r="B412" s="69"/>
      <c r="C412" s="193"/>
      <c r="D412" s="70"/>
      <c r="E412" s="68"/>
      <c r="F412" s="68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326"/>
    </row>
    <row r="413" spans="1:19" ht="21">
      <c r="A413" s="178"/>
      <c r="B413" s="69"/>
      <c r="C413" s="193"/>
      <c r="D413" s="70"/>
      <c r="E413" s="68"/>
      <c r="F413" s="68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326"/>
    </row>
    <row r="414" spans="1:19" ht="21">
      <c r="A414" s="178"/>
      <c r="B414" s="69"/>
      <c r="C414" s="193"/>
      <c r="D414" s="70"/>
      <c r="E414" s="68"/>
      <c r="F414" s="68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326"/>
    </row>
    <row r="415" spans="1:19" ht="21">
      <c r="A415" s="178"/>
      <c r="B415" s="69"/>
      <c r="C415" s="193"/>
      <c r="D415" s="70"/>
      <c r="E415" s="68"/>
      <c r="F415" s="68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326"/>
    </row>
    <row r="416" spans="1:19" ht="21">
      <c r="A416" s="178"/>
      <c r="B416" s="69"/>
      <c r="C416" s="198"/>
      <c r="D416" s="70"/>
      <c r="E416" s="73"/>
      <c r="F416" s="73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326"/>
    </row>
    <row r="417" spans="1:19" ht="21">
      <c r="A417" s="178"/>
      <c r="B417" s="69"/>
      <c r="C417" s="198"/>
      <c r="D417" s="70"/>
      <c r="E417" s="73"/>
      <c r="F417" s="73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326"/>
    </row>
    <row r="418" spans="1:19" ht="21">
      <c r="A418" s="178"/>
      <c r="B418" s="68"/>
      <c r="C418" s="196"/>
      <c r="D418" s="70"/>
      <c r="E418" s="73"/>
      <c r="F418" s="73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326"/>
    </row>
    <row r="419" spans="1:18" ht="21">
      <c r="A419" s="178"/>
      <c r="B419" s="68"/>
      <c r="C419" s="196"/>
      <c r="D419" s="70"/>
      <c r="E419" s="73"/>
      <c r="F419" s="73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</row>
    <row r="420" spans="1:18" ht="6" customHeight="1">
      <c r="A420" s="424"/>
      <c r="B420" s="424"/>
      <c r="C420" s="190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</row>
    <row r="421" spans="1:18" ht="21">
      <c r="A421" s="176"/>
      <c r="B421" s="37"/>
      <c r="C421" s="190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</row>
    <row r="422" spans="1:18" ht="21">
      <c r="A422" s="176"/>
      <c r="B422" s="37"/>
      <c r="C422" s="191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1:18" ht="21">
      <c r="A423" s="178"/>
      <c r="B423" s="69"/>
      <c r="C423" s="196"/>
      <c r="D423" s="70"/>
      <c r="E423" s="73"/>
      <c r="F423" s="73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</row>
    <row r="424" spans="1:18" ht="21">
      <c r="A424" s="178"/>
      <c r="B424" s="69"/>
      <c r="C424" s="196"/>
      <c r="D424" s="70"/>
      <c r="E424" s="73"/>
      <c r="F424" s="73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</row>
    <row r="425" spans="1:18" ht="21">
      <c r="A425" s="403" t="s">
        <v>297</v>
      </c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</row>
    <row r="426" spans="1:18" ht="21">
      <c r="A426" s="403" t="s">
        <v>298</v>
      </c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</row>
    <row r="427" spans="1:18" ht="21">
      <c r="A427" s="403" t="s">
        <v>177</v>
      </c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</row>
    <row r="428" spans="1:18" ht="21">
      <c r="A428" s="175" t="s">
        <v>465</v>
      </c>
      <c r="B428" s="36"/>
      <c r="C428" s="190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</row>
    <row r="429" spans="1:18" ht="21">
      <c r="A429" s="176" t="s">
        <v>388</v>
      </c>
      <c r="B429" s="37"/>
      <c r="C429" s="190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</row>
    <row r="430" spans="1:18" ht="21">
      <c r="A430" s="176" t="s">
        <v>113</v>
      </c>
      <c r="B430" s="37"/>
      <c r="C430" s="191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1:18" ht="21">
      <c r="A431" s="176"/>
      <c r="B431" s="37"/>
      <c r="C431" s="191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1:19" ht="20.25">
      <c r="A432" s="404" t="s">
        <v>10</v>
      </c>
      <c r="B432" s="39" t="s">
        <v>335</v>
      </c>
      <c r="C432" s="406" t="s">
        <v>336</v>
      </c>
      <c r="D432" s="39" t="s">
        <v>6</v>
      </c>
      <c r="E432" s="39" t="s">
        <v>13</v>
      </c>
      <c r="F432" s="408" t="s">
        <v>338</v>
      </c>
      <c r="G432" s="410" t="s">
        <v>181</v>
      </c>
      <c r="H432" s="411"/>
      <c r="I432" s="412"/>
      <c r="J432" s="413" t="s">
        <v>341</v>
      </c>
      <c r="K432" s="413"/>
      <c r="L432" s="413"/>
      <c r="M432" s="413"/>
      <c r="N432" s="413"/>
      <c r="O432" s="413"/>
      <c r="P432" s="413"/>
      <c r="Q432" s="413"/>
      <c r="R432" s="413"/>
      <c r="S432" s="402" t="s">
        <v>339</v>
      </c>
    </row>
    <row r="433" spans="1:19" ht="20.25">
      <c r="A433" s="405"/>
      <c r="B433" s="40"/>
      <c r="C433" s="407"/>
      <c r="D433" s="40" t="s">
        <v>337</v>
      </c>
      <c r="E433" s="40" t="s">
        <v>14</v>
      </c>
      <c r="F433" s="409"/>
      <c r="G433" s="41" t="s">
        <v>16</v>
      </c>
      <c r="H433" s="41" t="s">
        <v>17</v>
      </c>
      <c r="I433" s="41" t="s">
        <v>18</v>
      </c>
      <c r="J433" s="41" t="s">
        <v>19</v>
      </c>
      <c r="K433" s="41" t="s">
        <v>20</v>
      </c>
      <c r="L433" s="41" t="s">
        <v>21</v>
      </c>
      <c r="M433" s="41" t="s">
        <v>22</v>
      </c>
      <c r="N433" s="41" t="s">
        <v>23</v>
      </c>
      <c r="O433" s="41" t="s">
        <v>24</v>
      </c>
      <c r="P433" s="41" t="s">
        <v>25</v>
      </c>
      <c r="Q433" s="41" t="s">
        <v>26</v>
      </c>
      <c r="R433" s="41" t="s">
        <v>27</v>
      </c>
      <c r="S433" s="402"/>
    </row>
    <row r="434" spans="1:19" ht="102.75" customHeight="1">
      <c r="A434" s="149">
        <v>1</v>
      </c>
      <c r="B434" s="229" t="s">
        <v>466</v>
      </c>
      <c r="C434" s="308" t="s">
        <v>522</v>
      </c>
      <c r="D434" s="272">
        <v>50000</v>
      </c>
      <c r="E434" s="334" t="s">
        <v>523</v>
      </c>
      <c r="F434" s="179" t="s">
        <v>28</v>
      </c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333"/>
    </row>
    <row r="435" spans="1:19" ht="122.25" customHeight="1">
      <c r="A435" s="179">
        <v>2</v>
      </c>
      <c r="B435" s="229" t="s">
        <v>528</v>
      </c>
      <c r="C435" s="308" t="s">
        <v>497</v>
      </c>
      <c r="D435" s="272">
        <v>10000</v>
      </c>
      <c r="E435" s="309" t="s">
        <v>498</v>
      </c>
      <c r="F435" s="179" t="s">
        <v>28</v>
      </c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324" t="s">
        <v>521</v>
      </c>
    </row>
    <row r="436" spans="1:19" ht="120">
      <c r="A436" s="179">
        <v>3</v>
      </c>
      <c r="B436" s="229" t="s">
        <v>468</v>
      </c>
      <c r="C436" s="308" t="s">
        <v>492</v>
      </c>
      <c r="D436" s="259">
        <v>200000</v>
      </c>
      <c r="E436" s="309" t="s">
        <v>489</v>
      </c>
      <c r="F436" s="179" t="s">
        <v>28</v>
      </c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322" t="s">
        <v>518</v>
      </c>
    </row>
    <row r="437" spans="1:18" ht="21">
      <c r="A437" s="403" t="s">
        <v>297</v>
      </c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</row>
    <row r="438" spans="1:18" ht="21">
      <c r="A438" s="403" t="s">
        <v>298</v>
      </c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</row>
    <row r="439" spans="1:18" ht="21">
      <c r="A439" s="403" t="s">
        <v>177</v>
      </c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</row>
    <row r="440" spans="1:18" ht="21">
      <c r="A440" s="175" t="s">
        <v>465</v>
      </c>
      <c r="B440" s="36"/>
      <c r="C440" s="190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</row>
    <row r="441" spans="1:18" ht="21">
      <c r="A441" s="176" t="s">
        <v>388</v>
      </c>
      <c r="B441" s="37"/>
      <c r="C441" s="190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</row>
    <row r="442" spans="1:18" ht="21">
      <c r="A442" s="176" t="s">
        <v>113</v>
      </c>
      <c r="B442" s="37"/>
      <c r="C442" s="191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1:18" ht="21">
      <c r="A443" s="176"/>
      <c r="B443" s="37"/>
      <c r="C443" s="191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1:19" ht="20.25">
      <c r="A444" s="404" t="s">
        <v>10</v>
      </c>
      <c r="B444" s="39" t="s">
        <v>335</v>
      </c>
      <c r="C444" s="406" t="s">
        <v>336</v>
      </c>
      <c r="D444" s="39" t="s">
        <v>6</v>
      </c>
      <c r="E444" s="39" t="s">
        <v>13</v>
      </c>
      <c r="F444" s="408" t="s">
        <v>338</v>
      </c>
      <c r="G444" s="410" t="s">
        <v>181</v>
      </c>
      <c r="H444" s="411"/>
      <c r="I444" s="412"/>
      <c r="J444" s="413" t="s">
        <v>341</v>
      </c>
      <c r="K444" s="413"/>
      <c r="L444" s="413"/>
      <c r="M444" s="413"/>
      <c r="N444" s="413"/>
      <c r="O444" s="413"/>
      <c r="P444" s="413"/>
      <c r="Q444" s="413"/>
      <c r="R444" s="413"/>
      <c r="S444" s="402" t="s">
        <v>339</v>
      </c>
    </row>
    <row r="445" spans="1:19" ht="20.25">
      <c r="A445" s="405"/>
      <c r="B445" s="40"/>
      <c r="C445" s="407"/>
      <c r="D445" s="40" t="s">
        <v>337</v>
      </c>
      <c r="E445" s="40" t="s">
        <v>14</v>
      </c>
      <c r="F445" s="409"/>
      <c r="G445" s="41" t="s">
        <v>16</v>
      </c>
      <c r="H445" s="41" t="s">
        <v>17</v>
      </c>
      <c r="I445" s="41" t="s">
        <v>18</v>
      </c>
      <c r="J445" s="41" t="s">
        <v>19</v>
      </c>
      <c r="K445" s="41" t="s">
        <v>20</v>
      </c>
      <c r="L445" s="41" t="s">
        <v>21</v>
      </c>
      <c r="M445" s="41" t="s">
        <v>22</v>
      </c>
      <c r="N445" s="41" t="s">
        <v>23</v>
      </c>
      <c r="O445" s="41" t="s">
        <v>24</v>
      </c>
      <c r="P445" s="41" t="s">
        <v>25</v>
      </c>
      <c r="Q445" s="41" t="s">
        <v>26</v>
      </c>
      <c r="R445" s="41" t="s">
        <v>27</v>
      </c>
      <c r="S445" s="402"/>
    </row>
    <row r="446" spans="1:19" ht="123.75" customHeight="1">
      <c r="A446" s="179">
        <v>4</v>
      </c>
      <c r="B446" s="229" t="s">
        <v>469</v>
      </c>
      <c r="C446" s="308" t="s">
        <v>487</v>
      </c>
      <c r="D446" s="259">
        <v>50000</v>
      </c>
      <c r="E446" s="309" t="s">
        <v>488</v>
      </c>
      <c r="F446" s="179" t="s">
        <v>28</v>
      </c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318" t="s">
        <v>518</v>
      </c>
    </row>
    <row r="447" spans="1:19" ht="63">
      <c r="A447" s="179">
        <v>5</v>
      </c>
      <c r="B447" s="273" t="s">
        <v>389</v>
      </c>
      <c r="C447" s="222" t="s">
        <v>390</v>
      </c>
      <c r="D447" s="147">
        <v>15000</v>
      </c>
      <c r="E447" s="236" t="s">
        <v>391</v>
      </c>
      <c r="F447" s="179" t="s">
        <v>28</v>
      </c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322" t="s">
        <v>490</v>
      </c>
    </row>
    <row r="448" spans="1:19" ht="108" customHeight="1">
      <c r="A448" s="179">
        <v>6</v>
      </c>
      <c r="B448" s="229" t="s">
        <v>393</v>
      </c>
      <c r="C448" s="222" t="s">
        <v>394</v>
      </c>
      <c r="D448" s="147">
        <v>13000</v>
      </c>
      <c r="E448" s="236" t="s">
        <v>491</v>
      </c>
      <c r="F448" s="179" t="s">
        <v>28</v>
      </c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333" t="s">
        <v>483</v>
      </c>
    </row>
    <row r="449" spans="1:19" ht="21">
      <c r="A449" s="180"/>
      <c r="B449" s="293" t="s">
        <v>29</v>
      </c>
      <c r="C449" s="294" t="s">
        <v>481</v>
      </c>
      <c r="D449" s="238">
        <f>D434+D435+D436+D446+D447+D448</f>
        <v>338000</v>
      </c>
      <c r="E449" s="291"/>
      <c r="F449" s="291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329"/>
    </row>
    <row r="450" spans="1:18" ht="21">
      <c r="A450" s="178"/>
      <c r="B450" s="69"/>
      <c r="C450" s="196" t="s">
        <v>107</v>
      </c>
      <c r="D450" s="70"/>
      <c r="E450" s="73"/>
      <c r="F450" s="73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</row>
    <row r="451" spans="1:18" ht="21">
      <c r="A451" s="178"/>
      <c r="B451" s="69"/>
      <c r="C451" s="196"/>
      <c r="D451" s="70"/>
      <c r="E451" s="68"/>
      <c r="F451" s="68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</row>
    <row r="452" spans="1:18" ht="21">
      <c r="A452" s="178"/>
      <c r="B452" s="69"/>
      <c r="C452" s="196" t="s">
        <v>107</v>
      </c>
      <c r="D452" s="70"/>
      <c r="E452" s="73"/>
      <c r="F452" s="73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</row>
    <row r="453" spans="1:18" ht="21">
      <c r="A453" s="178"/>
      <c r="B453" s="69"/>
      <c r="C453" s="215"/>
      <c r="D453" s="70"/>
      <c r="E453" s="73"/>
      <c r="F453" s="73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</row>
    <row r="454" spans="1:18" ht="21">
      <c r="A454" s="178"/>
      <c r="B454" s="69"/>
      <c r="C454" s="196"/>
      <c r="D454" s="70"/>
      <c r="E454" s="73"/>
      <c r="F454" s="73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</row>
  </sheetData>
  <sheetProtection/>
  <mergeCells count="217">
    <mergeCell ref="A1:R1"/>
    <mergeCell ref="A2:R2"/>
    <mergeCell ref="A3:R3"/>
    <mergeCell ref="A7:A8"/>
    <mergeCell ref="C7:C8"/>
    <mergeCell ref="F7:F8"/>
    <mergeCell ref="G7:I7"/>
    <mergeCell ref="J7:R7"/>
    <mergeCell ref="S7:S8"/>
    <mergeCell ref="A16:R16"/>
    <mergeCell ref="A17:R17"/>
    <mergeCell ref="A18:R18"/>
    <mergeCell ref="A23:A24"/>
    <mergeCell ref="C23:C24"/>
    <mergeCell ref="F23:F24"/>
    <mergeCell ref="G23:I23"/>
    <mergeCell ref="J23:R23"/>
    <mergeCell ref="S23:S24"/>
    <mergeCell ref="A33:R33"/>
    <mergeCell ref="A34:R34"/>
    <mergeCell ref="A35:R35"/>
    <mergeCell ref="A40:A41"/>
    <mergeCell ref="C40:C41"/>
    <mergeCell ref="F40:F41"/>
    <mergeCell ref="G40:I40"/>
    <mergeCell ref="J40:R40"/>
    <mergeCell ref="S40:S41"/>
    <mergeCell ref="A48:R48"/>
    <mergeCell ref="A49:R49"/>
    <mergeCell ref="A50:R50"/>
    <mergeCell ref="A55:A56"/>
    <mergeCell ref="C55:C56"/>
    <mergeCell ref="F55:F56"/>
    <mergeCell ref="G55:I55"/>
    <mergeCell ref="J55:R55"/>
    <mergeCell ref="S55:S56"/>
    <mergeCell ref="A68:R68"/>
    <mergeCell ref="A69:R69"/>
    <mergeCell ref="A70:R70"/>
    <mergeCell ref="A75:A76"/>
    <mergeCell ref="C75:C76"/>
    <mergeCell ref="F75:F76"/>
    <mergeCell ref="G75:I75"/>
    <mergeCell ref="J75:R75"/>
    <mergeCell ref="S75:S76"/>
    <mergeCell ref="A89:R89"/>
    <mergeCell ref="A90:R90"/>
    <mergeCell ref="A91:R91"/>
    <mergeCell ref="A96:A97"/>
    <mergeCell ref="C96:C97"/>
    <mergeCell ref="F96:F97"/>
    <mergeCell ref="G96:I96"/>
    <mergeCell ref="J96:R96"/>
    <mergeCell ref="S96:S97"/>
    <mergeCell ref="A115:R115"/>
    <mergeCell ref="A116:R116"/>
    <mergeCell ref="A117:R117"/>
    <mergeCell ref="A122:A123"/>
    <mergeCell ref="C122:C123"/>
    <mergeCell ref="F122:F123"/>
    <mergeCell ref="G122:I122"/>
    <mergeCell ref="J122:R122"/>
    <mergeCell ref="S122:S123"/>
    <mergeCell ref="A127:R127"/>
    <mergeCell ref="A128:R128"/>
    <mergeCell ref="A129:R129"/>
    <mergeCell ref="A134:A135"/>
    <mergeCell ref="C134:C135"/>
    <mergeCell ref="F134:F135"/>
    <mergeCell ref="G134:I134"/>
    <mergeCell ref="J134:R134"/>
    <mergeCell ref="S134:S135"/>
    <mergeCell ref="A140:R140"/>
    <mergeCell ref="A141:R141"/>
    <mergeCell ref="A142:R142"/>
    <mergeCell ref="A147:A148"/>
    <mergeCell ref="C147:C148"/>
    <mergeCell ref="F147:F148"/>
    <mergeCell ref="G147:I147"/>
    <mergeCell ref="J147:R147"/>
    <mergeCell ref="S147:S148"/>
    <mergeCell ref="A153:R153"/>
    <mergeCell ref="A154:R154"/>
    <mergeCell ref="A155:R155"/>
    <mergeCell ref="A160:A161"/>
    <mergeCell ref="C160:C161"/>
    <mergeCell ref="F160:F161"/>
    <mergeCell ref="G160:I160"/>
    <mergeCell ref="J160:R160"/>
    <mergeCell ref="S160:S161"/>
    <mergeCell ref="A174:R174"/>
    <mergeCell ref="A175:R175"/>
    <mergeCell ref="A176:R176"/>
    <mergeCell ref="A181:A182"/>
    <mergeCell ref="C181:C182"/>
    <mergeCell ref="F181:F182"/>
    <mergeCell ref="G181:I181"/>
    <mergeCell ref="J181:R181"/>
    <mergeCell ref="S181:S182"/>
    <mergeCell ref="A198:R198"/>
    <mergeCell ref="A199:R199"/>
    <mergeCell ref="A200:R200"/>
    <mergeCell ref="A205:A206"/>
    <mergeCell ref="C205:C206"/>
    <mergeCell ref="F205:F206"/>
    <mergeCell ref="G205:I205"/>
    <mergeCell ref="J205:R205"/>
    <mergeCell ref="S205:S206"/>
    <mergeCell ref="A220:R220"/>
    <mergeCell ref="A221:R221"/>
    <mergeCell ref="A222:R222"/>
    <mergeCell ref="A227:A228"/>
    <mergeCell ref="C227:C228"/>
    <mergeCell ref="F227:F228"/>
    <mergeCell ref="G227:I227"/>
    <mergeCell ref="J227:R227"/>
    <mergeCell ref="S227:S228"/>
    <mergeCell ref="A243:R243"/>
    <mergeCell ref="A244:R244"/>
    <mergeCell ref="A245:R245"/>
    <mergeCell ref="A250:A251"/>
    <mergeCell ref="C250:C251"/>
    <mergeCell ref="F250:F251"/>
    <mergeCell ref="G250:I250"/>
    <mergeCell ref="J250:R250"/>
    <mergeCell ref="S250:S251"/>
    <mergeCell ref="A256:R256"/>
    <mergeCell ref="A257:R257"/>
    <mergeCell ref="A258:R258"/>
    <mergeCell ref="A263:A264"/>
    <mergeCell ref="C263:C264"/>
    <mergeCell ref="F263:F264"/>
    <mergeCell ref="G263:I263"/>
    <mergeCell ref="J263:R263"/>
    <mergeCell ref="S263:S264"/>
    <mergeCell ref="A270:R270"/>
    <mergeCell ref="A271:R271"/>
    <mergeCell ref="A272:R272"/>
    <mergeCell ref="A277:A278"/>
    <mergeCell ref="C277:C278"/>
    <mergeCell ref="F277:F278"/>
    <mergeCell ref="G277:I277"/>
    <mergeCell ref="J277:R277"/>
    <mergeCell ref="S277:S278"/>
    <mergeCell ref="A285:R285"/>
    <mergeCell ref="A286:R286"/>
    <mergeCell ref="A287:R287"/>
    <mergeCell ref="A292:A293"/>
    <mergeCell ref="C292:C293"/>
    <mergeCell ref="F292:F293"/>
    <mergeCell ref="G292:I292"/>
    <mergeCell ref="J292:R292"/>
    <mergeCell ref="S292:S293"/>
    <mergeCell ref="A299:R299"/>
    <mergeCell ref="A300:R300"/>
    <mergeCell ref="A301:R301"/>
    <mergeCell ref="A306:A307"/>
    <mergeCell ref="C306:C307"/>
    <mergeCell ref="F306:F307"/>
    <mergeCell ref="G306:I306"/>
    <mergeCell ref="J306:R306"/>
    <mergeCell ref="S306:S307"/>
    <mergeCell ref="A327:R327"/>
    <mergeCell ref="A328:R328"/>
    <mergeCell ref="A329:R329"/>
    <mergeCell ref="A334:A335"/>
    <mergeCell ref="C334:C335"/>
    <mergeCell ref="F334:F335"/>
    <mergeCell ref="G334:I334"/>
    <mergeCell ref="J334:R334"/>
    <mergeCell ref="S334:S335"/>
    <mergeCell ref="A341:R341"/>
    <mergeCell ref="A342:R342"/>
    <mergeCell ref="A343:R343"/>
    <mergeCell ref="A348:A349"/>
    <mergeCell ref="C348:C349"/>
    <mergeCell ref="F348:F349"/>
    <mergeCell ref="G348:I348"/>
    <mergeCell ref="J348:R348"/>
    <mergeCell ref="S348:S349"/>
    <mergeCell ref="A368:R368"/>
    <mergeCell ref="A369:R369"/>
    <mergeCell ref="A370:R370"/>
    <mergeCell ref="A375:A376"/>
    <mergeCell ref="C375:C376"/>
    <mergeCell ref="F375:F376"/>
    <mergeCell ref="G375:I375"/>
    <mergeCell ref="J375:R375"/>
    <mergeCell ref="S375:S376"/>
    <mergeCell ref="A395:R395"/>
    <mergeCell ref="A396:R396"/>
    <mergeCell ref="A397:R397"/>
    <mergeCell ref="A402:A403"/>
    <mergeCell ref="C402:C403"/>
    <mergeCell ref="F402:F403"/>
    <mergeCell ref="G402:I402"/>
    <mergeCell ref="J402:R402"/>
    <mergeCell ref="S402:S403"/>
    <mergeCell ref="A420:B420"/>
    <mergeCell ref="A425:R425"/>
    <mergeCell ref="A426:R426"/>
    <mergeCell ref="A427:R427"/>
    <mergeCell ref="A432:A433"/>
    <mergeCell ref="C432:C433"/>
    <mergeCell ref="F432:F433"/>
    <mergeCell ref="G432:I432"/>
    <mergeCell ref="J432:R432"/>
    <mergeCell ref="S432:S433"/>
    <mergeCell ref="A437:R437"/>
    <mergeCell ref="A438:R438"/>
    <mergeCell ref="A439:R439"/>
    <mergeCell ref="A444:A445"/>
    <mergeCell ref="C444:C445"/>
    <mergeCell ref="F444:F445"/>
    <mergeCell ref="G444:I444"/>
    <mergeCell ref="J444:R444"/>
    <mergeCell ref="S444:S445"/>
  </mergeCells>
  <printOptions/>
  <pageMargins left="0.5118110236220472" right="0.5118110236220472" top="0.5511811023622047" bottom="0.5511811023622047" header="0.31496062992125984" footer="0.31496062992125984"/>
  <pageSetup firstPageNumber="11" useFirstPageNumber="1" horizontalDpi="600" verticalDpi="600" orientation="landscape" scale="77" r:id="rId2"/>
  <headerFooter>
    <oddHeader>&amp;L&amp;"TH SarabunPSK,ตัวหนา"&amp;16บัญีโครงการพัฒนาท้องถิ่น กิจกรรมและงบประมาณ&amp;R&amp;"TH SarabunPSK,ตัวหนา"&amp;16แบบ ผด.02</oddHeader>
  </headerFooter>
  <rowBreaks count="23" manualBreakCount="23">
    <brk id="15" max="18" man="1"/>
    <brk id="32" max="18" man="1"/>
    <brk id="47" max="18" man="1"/>
    <brk id="67" max="18" man="1"/>
    <brk id="88" max="18" man="1"/>
    <brk id="114" max="18" man="1"/>
    <brk id="126" max="18" man="1"/>
    <brk id="139" max="18" man="1"/>
    <brk id="152" max="18" man="1"/>
    <brk id="173" max="18" man="1"/>
    <brk id="197" max="18" man="1"/>
    <brk id="219" max="18" man="1"/>
    <brk id="242" max="18" man="1"/>
    <brk id="255" max="18" man="1"/>
    <brk id="269" max="18" man="1"/>
    <brk id="284" max="18" man="1"/>
    <brk id="298" max="18" man="1"/>
    <brk id="326" max="18" man="1"/>
    <brk id="340" max="18" man="1"/>
    <brk id="367" max="18" man="1"/>
    <brk id="394" max="18" man="1"/>
    <brk id="424" max="18" man="1"/>
    <brk id="43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Lenovo</cp:lastModifiedBy>
  <cp:lastPrinted>2023-10-30T03:09:08Z</cp:lastPrinted>
  <dcterms:created xsi:type="dcterms:W3CDTF">2008-01-24T07:33:22Z</dcterms:created>
  <dcterms:modified xsi:type="dcterms:W3CDTF">2024-01-09T08:54:02Z</dcterms:modified>
  <cp:category/>
  <cp:version/>
  <cp:contentType/>
  <cp:contentStatus/>
</cp:coreProperties>
</file>